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75" windowWidth="15600" windowHeight="9240" tabRatio="942" firstSheet="4" activeTab="5"/>
  </bookViews>
  <sheets>
    <sheet name="TSheet" sheetId="1" state="veryHidden" r:id="rId1"/>
    <sheet name="RSheet" sheetId="2" state="veryHidden" r:id="rId2"/>
    <sheet name="SheetOrgReestr" sheetId="3" state="veryHidden" r:id="rId3"/>
    <sheet name="OrgReestrTemp" sheetId="4" state="veryHidden" r:id="rId4"/>
    <sheet name="Инструкция" sheetId="5" r:id="rId5"/>
    <sheet name="Титульный" sheetId="6" r:id="rId6"/>
    <sheet name="СТ-ТС.19" sheetId="7" r:id="rId7"/>
    <sheet name="СТ-ТС.20" sheetId="8" r:id="rId8"/>
    <sheet name="Ссылки на публикации" sheetId="9" r:id="rId9"/>
    <sheet name="Проверка" sheetId="10" r:id="rId10"/>
  </sheets>
  <definedNames>
    <definedName name="_xlfn.IFERROR" hidden="1">#NAME?</definedName>
    <definedName name="B_FIO">'Титульный'!$F$35</definedName>
    <definedName name="B_POST">'Титульный'!$F$36</definedName>
    <definedName name="CHECK_RNG">'Проверка'!$E$12:$G$13</definedName>
    <definedName name="ChTitArr">'TSheet'!$B$16:$B$34</definedName>
    <definedName name="COMPANY">'Титульный'!$F$14</definedName>
    <definedName name="EXE_EMAIL">'Титульный'!$F$42</definedName>
    <definedName name="EXE_FIO">'Титульный'!$F$39</definedName>
    <definedName name="EXE_PHONE">'Титульный'!$F$41</definedName>
    <definedName name="EXE_POST">'Титульный'!$F$40</definedName>
    <definedName name="FORMCODE">'TSheet'!$C$2</definedName>
    <definedName name="FORMID">'TSheet'!$C$1</definedName>
    <definedName name="FORMNAME">'TSheet'!$C$3</definedName>
    <definedName name="FUEL_GROUP">'TSheet'!$M$2:$M$29</definedName>
    <definedName name="ID">'Титульный'!$A$1</definedName>
    <definedName name="INN">'Титульный'!$F$15</definedName>
    <definedName name="INV_P">'Титульный'!$F$25</definedName>
    <definedName name="KIND_ACTIVITY">'Титульный'!$F$20</definedName>
    <definedName name="KPP">'Титульный'!$F$16</definedName>
    <definedName name="LIST_ORG_REESTR">'SheetOrgReestr'!$A$2:$E$178</definedName>
    <definedName name="MET_GROUP">'TSheet'!$N$2:$N$29</definedName>
    <definedName name="OR_REFRESH_DATE" localSheetId="5">'Титульный'!$F$12</definedName>
    <definedName name="ORG_REESTR_TEMP_LIST">'OrgReestrTemp'!$A$2:$E$23</definedName>
    <definedName name="P_METHOD">'TSheet'!$P$2:$P$4</definedName>
    <definedName name="PAddress">'Титульный'!$F$32</definedName>
    <definedName name="Paper">'TSheet'!$O$2</definedName>
    <definedName name="PCOMPANY" localSheetId="0">'TSheet'!$C$6</definedName>
    <definedName name="PF">'Титульный'!$F$18</definedName>
    <definedName name="PLANFACT">'TSheet'!$G$2:$G$3</definedName>
    <definedName name="PPERIOD" localSheetId="0">'TSheet'!$C$7</definedName>
    <definedName name="PPERIOD2">'TSheet'!$C$8</definedName>
    <definedName name="PPF" localSheetId="0">'TSheet'!$C$9</definedName>
    <definedName name="PSPHERE" localSheetId="0">'TSheet'!$C$5</definedName>
    <definedName name="PUBL">'TSheet'!$L$2:$L$3</definedName>
    <definedName name="SCOPE_LOAD_2" localSheetId="6">'СТ-ТС.19'!$F$13:$H$73</definedName>
    <definedName name="ShChkRng">'TSheet'!$I$2:$I$11</definedName>
    <definedName name="T_PUBL">'Титульный'!$F$28</definedName>
    <definedName name="UAddress">'Титульный'!$F$31</definedName>
    <definedName name="VERSION">'TSheet'!$C$4</definedName>
    <definedName name="YEAR_PERIOD">'Титульный'!$F$23</definedName>
    <definedName name="Год" localSheetId="5">'TSheet'!$E$2:$E$10</definedName>
    <definedName name="Месяц">'TSheet'!$F$2:$F$13</definedName>
    <definedName name="_xlnm.Print_Area" localSheetId="4">'Инструкция'!$D$4:$H$33</definedName>
    <definedName name="_xlnm.Print_Area" localSheetId="8">'Ссылки на публикации'!$D$4:$J$25</definedName>
    <definedName name="_xlnm.Print_Area" localSheetId="6">'СТ-ТС.19'!$D$4:$I$76</definedName>
    <definedName name="_xlnm.Print_Area" localSheetId="7">'СТ-ТС.20'!$D$4:$H$24</definedName>
    <definedName name="_xlnm.Print_Area" localSheetId="5">'Титульный'!$D$4:$H$43</definedName>
  </definedNames>
  <calcPr fullCalcOnLoad="1"/>
</workbook>
</file>

<file path=xl/sharedStrings.xml><?xml version="1.0" encoding="utf-8"?>
<sst xmlns="http://schemas.openxmlformats.org/spreadsheetml/2006/main" count="951" uniqueCount="620">
  <si>
    <t>FORMCODE</t>
  </si>
  <si>
    <t>VERSION</t>
  </si>
  <si>
    <t>ЛИСТ</t>
  </si>
  <si>
    <t>Наименование организации</t>
  </si>
  <si>
    <t>ИНН</t>
  </si>
  <si>
    <t>КПП</t>
  </si>
  <si>
    <t>Год</t>
  </si>
  <si>
    <t>Адрес организации</t>
  </si>
  <si>
    <t>Юридический адрес:</t>
  </si>
  <si>
    <t>Почтовый адрес:</t>
  </si>
  <si>
    <t>Должностное лицо, ответственное за составление формы</t>
  </si>
  <si>
    <t>Фамилия, имя, отчество:</t>
  </si>
  <si>
    <t>Должность:</t>
  </si>
  <si>
    <t>Контактный телефон:</t>
  </si>
  <si>
    <t>e-mail:</t>
  </si>
  <si>
    <t>ОРГАНИЗАЦИЯ</t>
  </si>
  <si>
    <t>ВИД ДЕЯТЕЛЬНОСТИ</t>
  </si>
  <si>
    <t>ID</t>
  </si>
  <si>
    <t>Руководитель организации</t>
  </si>
  <si>
    <t>SPHERE</t>
  </si>
  <si>
    <t>Проверка</t>
  </si>
  <si>
    <t>Результаты проверки</t>
  </si>
  <si>
    <t>Адрес</t>
  </si>
  <si>
    <t>Описание ошибки</t>
  </si>
  <si>
    <t>Статус</t>
  </si>
  <si>
    <t>Тип отчетности</t>
  </si>
  <si>
    <t>FORMNAME</t>
  </si>
  <si>
    <t>COMPANY</t>
  </si>
  <si>
    <t>PERIOD</t>
  </si>
  <si>
    <t>PF</t>
  </si>
  <si>
    <t>PERIOD2</t>
  </si>
  <si>
    <t>ОАО "Ленинградский электромеханический завод"</t>
  </si>
  <si>
    <t>ОАО "Морской порт Санкт-Петербург"</t>
  </si>
  <si>
    <t>7805025346</t>
  </si>
  <si>
    <t>783450001</t>
  </si>
  <si>
    <t>ОАО "НПП "Краснознаменец"</t>
  </si>
  <si>
    <t>ОАО "Научно-производственный комплекс "Северная заря"</t>
  </si>
  <si>
    <t>ОАО "Невская мануфактура"</t>
  </si>
  <si>
    <t>781101001</t>
  </si>
  <si>
    <t>ОАО "Особые Экономические Зоны"</t>
  </si>
  <si>
    <t>783601001</t>
  </si>
  <si>
    <t>ОАО "Пролетарский завод"</t>
  </si>
  <si>
    <t>ОАО "Прядильно-ниточный комбинат "Красная нить"</t>
  </si>
  <si>
    <t>780201001</t>
  </si>
  <si>
    <t>ОАО "РЭУ" филиал "Санкт-Петербургский"</t>
  </si>
  <si>
    <t>ОАО "Русские самоцветы"</t>
  </si>
  <si>
    <t>ОАО "Санкт-Петербургское морское бюро машиностроения "Малахит"</t>
  </si>
  <si>
    <t>ОАО "Светлана"</t>
  </si>
  <si>
    <t>ОАО "Северная мануфактура"</t>
  </si>
  <si>
    <t>780101001</t>
  </si>
  <si>
    <t>ОАО "Совавто-С.Петербург"</t>
  </si>
  <si>
    <t>781001001</t>
  </si>
  <si>
    <t>780501001</t>
  </si>
  <si>
    <t>ОАО "Техприбор"</t>
  </si>
  <si>
    <t>ООО "Воздушные ворота северной столицы"</t>
  </si>
  <si>
    <t>ООО "Гофра-2001"</t>
  </si>
  <si>
    <t>782001001</t>
  </si>
  <si>
    <t>ООО "ИНТЕРМ"</t>
  </si>
  <si>
    <t>ООО "Квартальная котельная"</t>
  </si>
  <si>
    <t>ООО "МегаСтрой"</t>
  </si>
  <si>
    <t>784101001</t>
  </si>
  <si>
    <t>ООО "Петербургтеплоэнерго"</t>
  </si>
  <si>
    <t>ООО "Пулковская ТЭЦ"</t>
  </si>
  <si>
    <t>ООО "САНЛИТ-Т"</t>
  </si>
  <si>
    <t>ООО "Софийский бульвар"</t>
  </si>
  <si>
    <t>781301001</t>
  </si>
  <si>
    <t>ООО "ТВК Лесное"</t>
  </si>
  <si>
    <t>ООО "Фирма "РОСС"</t>
  </si>
  <si>
    <t>780401001</t>
  </si>
  <si>
    <t>ГУП "ТЭК СПб"</t>
  </si>
  <si>
    <t>7830001028</t>
  </si>
  <si>
    <t>ЗАО "АТЭК"</t>
  </si>
  <si>
    <t>7826135558</t>
  </si>
  <si>
    <t>ЗАО "Завод Красная Заря. Системы цифровой связи"</t>
  </si>
  <si>
    <t>ЗАО "КировТЭК"</t>
  </si>
  <si>
    <t>ЗАО "Пансионат "Буревестник"</t>
  </si>
  <si>
    <t>ЗАО "Пластполимер-Т"</t>
  </si>
  <si>
    <t>ЗАО "Ресурс-Экономия"</t>
  </si>
  <si>
    <t>ЗАО "Энергетический Альянс"</t>
  </si>
  <si>
    <t>ОАО "Аккумуляторная компания "Ригель"</t>
  </si>
  <si>
    <t>ОАО "Аэропорт "Пулково"</t>
  </si>
  <si>
    <t>ОАО "БИЗНЕС-ЦЕНТР "АКВИЛОН"</t>
  </si>
  <si>
    <t>ОАО "Водтрансприбор"</t>
  </si>
  <si>
    <t>ОАО "Головной завод"</t>
  </si>
  <si>
    <t>ОАО "Завод "Реконд"</t>
  </si>
  <si>
    <t>ОАО "Завод имени А.А.Кулакова"</t>
  </si>
  <si>
    <t>ОАО "Завод имени М.И.Калинина"</t>
  </si>
  <si>
    <t>ОАО "Завод станков-автоматов"</t>
  </si>
  <si>
    <t>ОАО "Компонент"</t>
  </si>
  <si>
    <t>ОАО "Компрессор"</t>
  </si>
  <si>
    <t>ОАО "ЛОМО"</t>
  </si>
  <si>
    <t>ООО "ЭРМАС"</t>
  </si>
  <si>
    <t>ООО "Эксплуатационная компания "Арго-Сервис"</t>
  </si>
  <si>
    <t>ООО "Энергокомпания "Теплопоставка"</t>
  </si>
  <si>
    <t>ООО "Энергосервис"</t>
  </si>
  <si>
    <t>ООО "Юнит"</t>
  </si>
  <si>
    <t>С/х производственный кооператив "Племзавод "Детскосельский"</t>
  </si>
  <si>
    <t>ФГУП "НИИ командных приборов"</t>
  </si>
  <si>
    <t>ИНСТРУКЦИЯ ПО ЗАПОЛНЕНИЮ ШАБЛОНА</t>
  </si>
  <si>
    <t>FORMID</t>
  </si>
  <si>
    <t>ГУП "Водоканал Санкт-Петербурга"</t>
  </si>
  <si>
    <t>7830000426</t>
  </si>
  <si>
    <t>7810091320</t>
  </si>
  <si>
    <t>7814010307</t>
  </si>
  <si>
    <t>Производство тепловой энергии, Услуги по передаче тепловой энергии</t>
  </si>
  <si>
    <t>Услуги по передаче тепловой энергии, Производство тепловой энергии</t>
  </si>
  <si>
    <t>7804080383</t>
  </si>
  <si>
    <t>7805060502</t>
  </si>
  <si>
    <t>7827012742</t>
  </si>
  <si>
    <t>784301001</t>
  </si>
  <si>
    <t>7806419142</t>
  </si>
  <si>
    <t>780601001</t>
  </si>
  <si>
    <t>7820039657</t>
  </si>
  <si>
    <t>7843300280</t>
  </si>
  <si>
    <t>7813054118</t>
  </si>
  <si>
    <t>7802067080</t>
  </si>
  <si>
    <t>7816222000</t>
  </si>
  <si>
    <t>781601001</t>
  </si>
  <si>
    <t>ЗАО "ГСР ТЭЦ"</t>
  </si>
  <si>
    <t>7817312063</t>
  </si>
  <si>
    <t>781701001</t>
  </si>
  <si>
    <t>ЗАО "Тепломагистраль"</t>
  </si>
  <si>
    <t>7814302758</t>
  </si>
  <si>
    <t>Услуги по передаче тепловой энергии</t>
  </si>
  <si>
    <t>ЗАО "ЭЭУК "Авангард-Энерго"</t>
  </si>
  <si>
    <t>7804068178</t>
  </si>
  <si>
    <t>ОАО "НПО ЦКТИ"</t>
  </si>
  <si>
    <t>ОАО "ТГК-1" филиал "Невский"</t>
  </si>
  <si>
    <t>ОАО "Теплосеть Санкт-Петербурга"</t>
  </si>
  <si>
    <t>ОАО "Юго-Западная ТЭЦ"</t>
  </si>
  <si>
    <t>ООО "Адамант"</t>
  </si>
  <si>
    <t>Производство тепловой энергии</t>
  </si>
  <si>
    <t>ООО "КОСМ "Энерго"</t>
  </si>
  <si>
    <t>ООО "Обуховоэнерго"</t>
  </si>
  <si>
    <t>ООО "Петербургская торгово-промышленная компания"</t>
  </si>
  <si>
    <t>ООО "Таймс"</t>
  </si>
  <si>
    <t>ООО "Энергия"</t>
  </si>
  <si>
    <t>ООО "ЭнергоИнвест"</t>
  </si>
  <si>
    <t>ООО "Энергопромсервис"</t>
  </si>
  <si>
    <t>Услуги по передаче электрической энергии, Услуги по передаче тепловой энергии, Производство тепловой энергии</t>
  </si>
  <si>
    <t>ЗАО "Научно-производственное предприятие "Вектор"</t>
  </si>
  <si>
    <t>ЗАО "ПЕТЕРБУРГЗЕРНОПРОДУКТ"</t>
  </si>
  <si>
    <t>ОАО "Кожа"</t>
  </si>
  <si>
    <t>ОАО "Ленпромгаз"</t>
  </si>
  <si>
    <t>ОАО "ТГК-1"</t>
  </si>
  <si>
    <t>ООО "Атлантик"</t>
  </si>
  <si>
    <t>ООО "Системы Безопасности Северо-Запад"</t>
  </si>
  <si>
    <t>7708503727</t>
  </si>
  <si>
    <t>Услуги по передаче электрической энергии</t>
  </si>
  <si>
    <t>ЗАО "Колпинская сетевая компания"</t>
  </si>
  <si>
    <t>ЗАО "Царскосельская энергетическая компания"</t>
  </si>
  <si>
    <t>ОАО "Оборонэнерго" филиал "Северо-Западный"</t>
  </si>
  <si>
    <t>ОАО "Оборонэнергосбыт" филиал "Северо-Западный"</t>
  </si>
  <si>
    <t>Сбыт электрической энергии (мощности)</t>
  </si>
  <si>
    <t>ОАО "Объединенная энергетическая компания"</t>
  </si>
  <si>
    <t>ОАО "Петербургская сбытовая компания"</t>
  </si>
  <si>
    <t>ОАО "Петродворцовая электросеть"</t>
  </si>
  <si>
    <t>ОАО "РЖД" (Октябрьская дирекция по энергообеспечению – СП "Трансэнерго" - филиала ОАО "РЖД")</t>
  </si>
  <si>
    <t>ОАО "Санкт-Петербургские электрические сети"</t>
  </si>
  <si>
    <t>ООО "Ижорская энергетическая компания"</t>
  </si>
  <si>
    <t>ООО "Производственное объединение "Пекар"</t>
  </si>
  <si>
    <t>ООО "Сетевое предприятие "Росэнерго"</t>
  </si>
  <si>
    <t>ООО "Славянская энергосетевая компания"</t>
  </si>
  <si>
    <t>СПб ГУП "Ленсвет"</t>
  </si>
  <si>
    <t>СПб ГУП "Петербургский метрополитен"</t>
  </si>
  <si>
    <t>ЗАО "Лентеплоснаб"</t>
  </si>
  <si>
    <t>ООО "Энергосбытовая компания "ЭНЕРГОСБЕРЕЖЕНИЕ"</t>
  </si>
  <si>
    <t>ООО "ЭКОН"</t>
  </si>
  <si>
    <t>Месяц</t>
  </si>
  <si>
    <t>Январь</t>
  </si>
  <si>
    <t>Февраль</t>
  </si>
  <si>
    <t>Март</t>
  </si>
  <si>
    <t>Апрель</t>
  </si>
  <si>
    <t>Май</t>
  </si>
  <si>
    <t>Июнь</t>
  </si>
  <si>
    <t>Июль</t>
  </si>
  <si>
    <t>Август</t>
  </si>
  <si>
    <t>Сентябрь</t>
  </si>
  <si>
    <t>Октябрь</t>
  </si>
  <si>
    <t>Ноябрь</t>
  </si>
  <si>
    <t>Декабрь</t>
  </si>
  <si>
    <t>ЗАО "Энергосбытовая компания Кировского завода"</t>
  </si>
  <si>
    <t>785050001</t>
  </si>
  <si>
    <t>План</t>
  </si>
  <si>
    <t>Факт</t>
  </si>
  <si>
    <t>7817309180</t>
  </si>
  <si>
    <t>7820015416</t>
  </si>
  <si>
    <t>7704726225</t>
  </si>
  <si>
    <t>784143001</t>
  </si>
  <si>
    <t>7704731218</t>
  </si>
  <si>
    <t>780543001</t>
  </si>
  <si>
    <t>7810258843</t>
  </si>
  <si>
    <t>7841322249</t>
  </si>
  <si>
    <t>7819001031</t>
  </si>
  <si>
    <t>783845004</t>
  </si>
  <si>
    <t>7826074344</t>
  </si>
  <si>
    <t>7817302964</t>
  </si>
  <si>
    <t>7801374265</t>
  </si>
  <si>
    <t>7802456200</t>
  </si>
  <si>
    <t>7838359464</t>
  </si>
  <si>
    <t>7830000137</t>
  </si>
  <si>
    <t>783801001</t>
  </si>
  <si>
    <t>7830000970</t>
  </si>
  <si>
    <t>7816127357</t>
  </si>
  <si>
    <t>1003100252</t>
  </si>
  <si>
    <t>100301001</t>
  </si>
  <si>
    <t>7805465749</t>
  </si>
  <si>
    <t>Услуги по передаче тепловой энергии, Услуги по передаче электрической энергии, Производство тепловой энергии</t>
  </si>
  <si>
    <t>ОАО «Московское городское энергосбытовое предприятие»</t>
  </si>
  <si>
    <t>7743628060</t>
  </si>
  <si>
    <t>774301001</t>
  </si>
  <si>
    <t>ОАО "Пивоваренная компания "Балтика"</t>
  </si>
  <si>
    <t>7830001405</t>
  </si>
  <si>
    <t>Услуги по передаче электрической энергии, Услуги по очистке сточных вод, Услуги по водоотведению, Услуги по холодному водоснабжению, Услуги по передаче тепловой энергии, Производство тепловой энергии</t>
  </si>
  <si>
    <t>Производство тепловой энергии, Услуги по передаче электрической энергии, Услуги по передаче тепловой энергии</t>
  </si>
  <si>
    <t>ОАО "РЖД" (Октябрьская дирекция по тепловодоснабжению - СП Центральной дирекции по тепловодоснабжению - филиала ОАО "РЖД")</t>
  </si>
  <si>
    <t>ЗАО "Энергетическая компания "Теплогарант"</t>
  </si>
  <si>
    <t>7814143498</t>
  </si>
  <si>
    <t>ООО "Акватерм"</t>
  </si>
  <si>
    <t>ООО "Теплодар"</t>
  </si>
  <si>
    <t>ООО "Питерэнерго"</t>
  </si>
  <si>
    <t>ОАО "Бавария"</t>
  </si>
  <si>
    <t>ООО "ГРАДСТРОЙ"</t>
  </si>
  <si>
    <t>ОАО "Завод слоистых пластиков"</t>
  </si>
  <si>
    <t>ОАО "Фирма Медполимер"</t>
  </si>
  <si>
    <t>ОАО "Морской завод Алмаз"</t>
  </si>
  <si>
    <t>ООО "Теплосервис"</t>
  </si>
  <si>
    <t>ООО "Энергетические системы"</t>
  </si>
  <si>
    <t>ООО "ЦМТ и НТС"</t>
  </si>
  <si>
    <t>ЗАО "СВ-Сити"</t>
  </si>
  <si>
    <t>ОАО "ДЦ "Кантемировский"</t>
  </si>
  <si>
    <t>ОАО "Иван Федоров"</t>
  </si>
  <si>
    <t>ООО "Троя"</t>
  </si>
  <si>
    <t>ЗАО "Завод металлоконструкций"</t>
  </si>
  <si>
    <t>ЗАО "МЕЗОНТЭК"</t>
  </si>
  <si>
    <t>ЗАО "Петроспирт"</t>
  </si>
  <si>
    <t>ЗАО "Редэс Лтд"</t>
  </si>
  <si>
    <t>ЗАО "Трест Ленмостострой"</t>
  </si>
  <si>
    <t>ОАО "ЛЕНПОЛИГРАФМАШ"</t>
  </si>
  <si>
    <t>ОАО ВО "Электроаппарат"</t>
  </si>
  <si>
    <t>ООО "Возрождение"</t>
  </si>
  <si>
    <t>ООО "ИнвестКонсалт"</t>
  </si>
  <si>
    <t>ООО "Цветочная 6"</t>
  </si>
  <si>
    <t>ОАО "ГОИ им. С. И. Вавилова"</t>
  </si>
  <si>
    <t>ОАО "Телерадиокомпания "Петербург"</t>
  </si>
  <si>
    <t>ОАО "Концерн "Гранит-Электрон"</t>
  </si>
  <si>
    <t>ООО "ТЭК объединения "Скороход"</t>
  </si>
  <si>
    <t>ООО "Институт Гипроникель"</t>
  </si>
  <si>
    <t>ООО "Инженерная компания"</t>
  </si>
  <si>
    <t>ООО "ЭНЕРГЭС"</t>
  </si>
  <si>
    <t>ЗАО "Сокол"</t>
  </si>
  <si>
    <t>ЗАО "РУСТ-95"</t>
  </si>
  <si>
    <t>Тульский филиал ОАО "Ростелеком"</t>
  </si>
  <si>
    <t>ОАО "Рыбокомбинат"</t>
  </si>
  <si>
    <t>ОАО "Штурманские приборы"</t>
  </si>
  <si>
    <t>ОАО "Конструкторское бюро специального машиностроения"</t>
  </si>
  <si>
    <t>ОАО "18 арсенал ВМФ"</t>
  </si>
  <si>
    <t>ОАО "Приморский парк Победы"</t>
  </si>
  <si>
    <t>ОАО "ЦКБ МТ "Рубин"</t>
  </si>
  <si>
    <t>ООО "Балтийский завод - Судостроение"</t>
  </si>
  <si>
    <t>ООО "Объединенные Пивоварни Хейникен"</t>
  </si>
  <si>
    <t>ЗАО "Первый контейнерный терминал"</t>
  </si>
  <si>
    <t>ОАО "ВНИИРА"</t>
  </si>
  <si>
    <t>ОАО "Стройметалконструкция"</t>
  </si>
  <si>
    <t>ООО "СК Северная Венеция"</t>
  </si>
  <si>
    <t>СПб ГБУЗ "Городская больница им. Н.А.Семашко"</t>
  </si>
  <si>
    <t>TSheet</t>
  </si>
  <si>
    <t>SheetOrgReestr</t>
  </si>
  <si>
    <t>RSheet</t>
  </si>
  <si>
    <t>OrgReestrTemp</t>
  </si>
  <si>
    <t>Инструкция</t>
  </si>
  <si>
    <t>Видимость</t>
  </si>
  <si>
    <t>Титульный</t>
  </si>
  <si>
    <t>ПФ</t>
  </si>
  <si>
    <t>INN</t>
  </si>
  <si>
    <t>KPP</t>
  </si>
  <si>
    <t>YEAR_PERIOD</t>
  </si>
  <si>
    <t>EXE_FIO</t>
  </si>
  <si>
    <t>EXE_POST</t>
  </si>
  <si>
    <t>EXE_EMAIL</t>
  </si>
  <si>
    <t>EXE_PHONE</t>
  </si>
  <si>
    <t>B_FIO</t>
  </si>
  <si>
    <t>B_POST</t>
  </si>
  <si>
    <t>Наименование</t>
  </si>
  <si>
    <t>Исполнитель. ФИО</t>
  </si>
  <si>
    <t>Исполнитель. Должность</t>
  </si>
  <si>
    <t>Исполнитель. E-mail</t>
  </si>
  <si>
    <t>Исполнитель. Номер телефона</t>
  </si>
  <si>
    <t>Руководитель.ФИО</t>
  </si>
  <si>
    <t>Руководитель.Должность</t>
  </si>
  <si>
    <t>Юридический адрес</t>
  </si>
  <si>
    <t>Почтовый адрес</t>
  </si>
  <si>
    <t>UAddress</t>
  </si>
  <si>
    <t>PAddress</t>
  </si>
  <si>
    <t>Лист</t>
  </si>
  <si>
    <t>Диапазон</t>
  </si>
  <si>
    <t>EndDataRow</t>
  </si>
  <si>
    <t>BeginDataRow</t>
  </si>
  <si>
    <t>Добавить</t>
  </si>
  <si>
    <t xml:space="preserve">*  </t>
  </si>
  <si>
    <t xml:space="preserve">Информация раскрывается не позднее 30 дней со дня принятия соответствующего решения.  Если какой-либо из показателей отсутствует, в ячейку обязательную для заполнения следует ввести «0» (для числовых показателей) и «-» (для текстовых). </t>
  </si>
  <si>
    <t>Наименование показателя</t>
  </si>
  <si>
    <t>1.</t>
  </si>
  <si>
    <t>2.</t>
  </si>
  <si>
    <t>3.</t>
  </si>
  <si>
    <t>4.</t>
  </si>
  <si>
    <t>WARM</t>
  </si>
  <si>
    <t xml:space="preserve">Шаблон Санкт-Петербургского регионального сегмента ЕИАС ФСТ России </t>
  </si>
  <si>
    <t>ОАО "ЛСР. Железобетон-СЗ"</t>
  </si>
  <si>
    <t>Производство тепловой энергии, Производство электрической и тепловой энергии в режиме комбинированной выработки</t>
  </si>
  <si>
    <t>ОАО "СПб Завод ТЭМП"</t>
  </si>
  <si>
    <t>ООО "Светлана-Эстейт"</t>
  </si>
  <si>
    <t>ОАО "Василеостровская Фабрика"</t>
  </si>
  <si>
    <t>ООО "ПТК-Терминал"</t>
  </si>
  <si>
    <t>ЗАО "Асфальтобетонный Завод "Магистраль"</t>
  </si>
  <si>
    <t>Вид деятельности</t>
  </si>
  <si>
    <t>KIND_ACTIVITY</t>
  </si>
  <si>
    <t>INV_P</t>
  </si>
  <si>
    <t>Наличие инвестпрограммы</t>
  </si>
  <si>
    <t>Ссылки на публикации</t>
  </si>
  <si>
    <t>Наименование источника</t>
  </si>
  <si>
    <t>Дата размещения информации</t>
  </si>
  <si>
    <t>Адрес сайта в сети Интернет</t>
  </si>
  <si>
    <t>Признаки</t>
  </si>
  <si>
    <t>Публикация</t>
  </si>
  <si>
    <t>На официальном сайте организации</t>
  </si>
  <si>
    <t>На сайте регулирующего органа</t>
  </si>
  <si>
    <t>PUBL</t>
  </si>
  <si>
    <t>Размещение в сети Интернет:</t>
  </si>
  <si>
    <t>Реквизиты источника</t>
  </si>
  <si>
    <t>Добавить источник публикации</t>
  </si>
  <si>
    <t>T_PUBL</t>
  </si>
  <si>
    <t>WARM.OPENINFO.BALANCE.4.178</t>
  </si>
  <si>
    <t>СТ-ТС.19</t>
  </si>
  <si>
    <t>СТ-ТС.20</t>
  </si>
  <si>
    <t xml:space="preserve">Информация об основных потребительских характеристиках регулируемых товаров и услуг *
</t>
  </si>
  <si>
    <t>№ п/п</t>
  </si>
  <si>
    <t>5.</t>
  </si>
  <si>
    <t>Количество аварий на тепловых сетях (единиц на километр)</t>
  </si>
  <si>
    <t>Количество аварий на  источниках тепловой энергии 
(единиц на источник)</t>
  </si>
  <si>
    <t>Показатели надежности и качества, установленные в соответствии с законодательством Российской Федерации</t>
  </si>
  <si>
    <t>Доля числа исполненных в срок договоров  о подключении  (технологическом присоединении)</t>
  </si>
  <si>
    <t xml:space="preserve">Средняя продолжительность рассмотрения заявок на подключение (технологическое присоединение) (дней)
</t>
  </si>
  <si>
    <t>Информация по форме раскрывается регулируемой организацией не позднее 30 календарных дней со дня направления годового бухгалтерского баланса в налоговые органы.</t>
  </si>
  <si>
    <t>Информация об основных показателях финансово-хозяйственной  деятельности регулируемой организации, включая структуру основных производственных затрат в сфере теплоснабжения</t>
  </si>
  <si>
    <t>Передача тепловой энергии</t>
  </si>
  <si>
    <t>Производство теплоносителя</t>
  </si>
  <si>
    <t>Передача теплоносителя</t>
  </si>
  <si>
    <t>Себестоимость производимых товаров (оказываемых услуг) по регулируемому виду деятельности (тыс.рублей)</t>
  </si>
  <si>
    <t>2.1.</t>
  </si>
  <si>
    <t>Расходы на покупаемую тепловую энергию  (мощность), теплоноситель</t>
  </si>
  <si>
    <t>тыс. руб.</t>
  </si>
  <si>
    <t>Выручка от регулируемого вида деятельности с разбивкой по видам деятельности</t>
  </si>
  <si>
    <t>Расходы на топливо, всего, в том числе:</t>
  </si>
  <si>
    <t>Стоимость за единицу объема</t>
  </si>
  <si>
    <t>Объем</t>
  </si>
  <si>
    <t>Способ приобретения</t>
  </si>
  <si>
    <t>Стоимость доставки</t>
  </si>
  <si>
    <t>2.2.</t>
  </si>
  <si>
    <t>2.3.</t>
  </si>
  <si>
    <t xml:space="preserve">Расходы на покупаемую электрическую энергию (мощность), используемую в технологическом процессе </t>
  </si>
  <si>
    <t>2.3.1.</t>
  </si>
  <si>
    <t>Средневзвешенная стоимость 1 кВт·ч</t>
  </si>
  <si>
    <t>2.3.2.</t>
  </si>
  <si>
    <t>Объем приобретения электрической энергии</t>
  </si>
  <si>
    <t>2.4.</t>
  </si>
  <si>
    <t>Расходы на приобретение холодной воды, используемой в технологическом процессе</t>
  </si>
  <si>
    <t>2.5.</t>
  </si>
  <si>
    <t>Расходы на химические реагенты, используемые в технологическом процессе</t>
  </si>
  <si>
    <t>2.6.</t>
  </si>
  <si>
    <t>Расходы на оплату труда и отчисления на социальные нужды основного производственного персонала</t>
  </si>
  <si>
    <t>2.7.</t>
  </si>
  <si>
    <t>Расходы на оплату труда и отчисления на социальные нужды административно-управленческого персонала</t>
  </si>
  <si>
    <t>2.8.</t>
  </si>
  <si>
    <t xml:space="preserve">Расходы на амортизацию основных производственных средств </t>
  </si>
  <si>
    <t>2.9.</t>
  </si>
  <si>
    <t>Расходы на аренду имущества, используемого для осуществления регулируемого вида деятельности</t>
  </si>
  <si>
    <t>2.10.</t>
  </si>
  <si>
    <t>Общепроизводственные расходы</t>
  </si>
  <si>
    <t>2.10.1.</t>
  </si>
  <si>
    <t>Расходы на текущий ремонт</t>
  </si>
  <si>
    <t>2.10.2.</t>
  </si>
  <si>
    <t>Расходы на капитальный ремонт</t>
  </si>
  <si>
    <t>2.11.</t>
  </si>
  <si>
    <t>Общехозяйственные расходы</t>
  </si>
  <si>
    <t>2.11.1.</t>
  </si>
  <si>
    <t>Объем товаров и услуг</t>
  </si>
  <si>
    <t>Стоимость товаров и услуг за единицу объема</t>
  </si>
  <si>
    <t>Способ приобретения товаров и услуг</t>
  </si>
  <si>
    <t>2.11.2.</t>
  </si>
  <si>
    <t>2.12.</t>
  </si>
  <si>
    <t>Расходы на капитальный и текущий ремонт основных производственных средств, в том числе по организациям, сумма оплаты услуг которых превышает 20 процентов суммы расходов по указанной статье расходов:</t>
  </si>
  <si>
    <t>2.13.</t>
  </si>
  <si>
    <t xml:space="preserve">Прочие расходы, относимые на регулируемые виды деятельности </t>
  </si>
  <si>
    <t>3.1.</t>
  </si>
  <si>
    <t>4.1.</t>
  </si>
  <si>
    <t>4.2.</t>
  </si>
  <si>
    <t xml:space="preserve">За счет стоимости  переоценки </t>
  </si>
  <si>
    <t>6.</t>
  </si>
  <si>
    <t>Годовая бухгалтерская отчетность, включая бухгалтерский баланс и приложения к нему (раскрывается регулируемыми организациями, выручка от регулируемой деятельности  которых превышает 80 процентов совокупной  выручки за отчетный год)</t>
  </si>
  <si>
    <t>7.</t>
  </si>
  <si>
    <t>8.</t>
  </si>
  <si>
    <t>9.</t>
  </si>
  <si>
    <t>10.</t>
  </si>
  <si>
    <t>11.</t>
  </si>
  <si>
    <t>11.1.</t>
  </si>
  <si>
    <t>11.2.</t>
  </si>
  <si>
    <t>12.</t>
  </si>
  <si>
    <t>13.</t>
  </si>
  <si>
    <t>14.</t>
  </si>
  <si>
    <t>15.</t>
  </si>
  <si>
    <t>16.</t>
  </si>
  <si>
    <t>17.</t>
  </si>
  <si>
    <t>18.</t>
  </si>
  <si>
    <t>Удалить</t>
  </si>
  <si>
    <t>Сайт Комитета по тарифам Санкт-Петербурга</t>
  </si>
  <si>
    <t>http://www.tarifspb.ru</t>
  </si>
  <si>
    <t>MET_GROUP</t>
  </si>
  <si>
    <t>тыс. м3</t>
  </si>
  <si>
    <t>Чистая прибыль, полученная от регулируемого вида деятельности</t>
  </si>
  <si>
    <t>Размер чистой прибыли, полученный от регулируемого вида деятельности, израсходованный на финансирование мероприятий, предусмотренных инвестиционной программой</t>
  </si>
  <si>
    <t>Изменение стоимости основных фондов , в том числе:</t>
  </si>
  <si>
    <t>За счет ввода в эксплуатацию (вывода из эксплуатации) основных фондов</t>
  </si>
  <si>
    <t>Валовая прибыль от реализации товаров и оказания услуг по регулируемому виду деятельности</t>
  </si>
  <si>
    <t>Гкал/ч</t>
  </si>
  <si>
    <t>Установленная тепловая мощность объектов основных фондов ( с разделением по источникам тепловой энергии)</t>
  </si>
  <si>
    <t>Тепловая нагрузка по договорам, заключенным в рамках осуществления регулируемых видов деятельности</t>
  </si>
  <si>
    <t>тыс.Гкал</t>
  </si>
  <si>
    <t>(человек)</t>
  </si>
  <si>
    <t>человек</t>
  </si>
  <si>
    <t>кг у.т./Гкал</t>
  </si>
  <si>
    <t>тыс.кВт·ч/Гкал</t>
  </si>
  <si>
    <t>куб.м/Гкал</t>
  </si>
  <si>
    <t>Удельный расход холодной воды на производство (передачу) тепловой энергии на единицу тепловой энергии, отпускаемой потребителям по договорам, заключенным в рамках осуществления регулируемых видов деятельности</t>
  </si>
  <si>
    <t>Удельный расход электрической энергии на производство (передачу) тепловой энергии на единицу тепловой энергии, отпускаемой потребителям по договорам, заключенным в рамках осуществления регулируемых видов деятельности</t>
  </si>
  <si>
    <t>Удельный расход условного топлива на единицу тепловой энергии, отпускаемой в тепловую сеть с разбивкой по источникам тепловой энергии</t>
  </si>
  <si>
    <t>Среднесписочная численность административно-управленческого персонала</t>
  </si>
  <si>
    <t>Среднесписочная численность основного производственного персонала</t>
  </si>
  <si>
    <t>Фактический объем потерь при передаче тепловой энергии</t>
  </si>
  <si>
    <t>Объем вырабатываемой регулируемой организацией тепловой энергии</t>
  </si>
  <si>
    <t>Объем покупаемой регулируемой организацией тепловой энергии</t>
  </si>
  <si>
    <t>Объем тепловой энергии, отпускаемой потребителям, по договорам, заключенным в рамках осуществления регулируемых видов деятельности</t>
  </si>
  <si>
    <t>Объем, определенный по приборам учета</t>
  </si>
  <si>
    <t>Объем, определенный расчетным путем (по нормативам потребления коммунальных услуг)</t>
  </si>
  <si>
    <t>Нормативы технологических потерь при передаче тепловой энергии, теплоносителя по тепловым сетям, утвержденных уполномоченным органом</t>
  </si>
  <si>
    <t>Итоги финансово-хозяйственной деятельности за год</t>
  </si>
  <si>
    <t>Номер печатного издания</t>
  </si>
  <si>
    <t>Дата печатного издания</t>
  </si>
  <si>
    <t>Вестник Комитета по тарифам Санкт-Петербурга</t>
  </si>
  <si>
    <t>Paper</t>
  </si>
  <si>
    <t>F17</t>
  </si>
  <si>
    <t>G17</t>
  </si>
  <si>
    <t>H17</t>
  </si>
  <si>
    <t>Выполнение утвержденной инвестиционной программы</t>
  </si>
  <si>
    <t>торги/аукционы</t>
  </si>
  <si>
    <t>прямые договора без торгов</t>
  </si>
  <si>
    <t>прочее</t>
  </si>
  <si>
    <t>P_METHOD</t>
  </si>
  <si>
    <t>газ природный по регулируемой цене</t>
  </si>
  <si>
    <t>газ природный по нерегулируемой цене</t>
  </si>
  <si>
    <t>газ сжиженный</t>
  </si>
  <si>
    <t>кг</t>
  </si>
  <si>
    <t>газовый конденсат</t>
  </si>
  <si>
    <t>тонны</t>
  </si>
  <si>
    <t>гшз</t>
  </si>
  <si>
    <t>мазут</t>
  </si>
  <si>
    <t>нефть</t>
  </si>
  <si>
    <t>дизельное топливо</t>
  </si>
  <si>
    <t>уголь бурый</t>
  </si>
  <si>
    <t>уголь каменный</t>
  </si>
  <si>
    <t>торф</t>
  </si>
  <si>
    <t>дрова</t>
  </si>
  <si>
    <t>м3</t>
  </si>
  <si>
    <t>опил</t>
  </si>
  <si>
    <t>отходы березовые</t>
  </si>
  <si>
    <t>отходы осиновые</t>
  </si>
  <si>
    <t>печное топливо</t>
  </si>
  <si>
    <t>пилеты</t>
  </si>
  <si>
    <t>смола</t>
  </si>
  <si>
    <t>щепа</t>
  </si>
  <si>
    <t>горючий сланец</t>
  </si>
  <si>
    <t>керосин</t>
  </si>
  <si>
    <t>кислородно-водородная смесь</t>
  </si>
  <si>
    <t>электроэнергия (НН)</t>
  </si>
  <si>
    <t>тыс.кВт ч</t>
  </si>
  <si>
    <t>электроэнергия (СН1)</t>
  </si>
  <si>
    <t>электроэнергия (СН2)</t>
  </si>
  <si>
    <t>электроэнергия (ВН)</t>
  </si>
  <si>
    <t>мощность</t>
  </si>
  <si>
    <t>тыс.кВт</t>
  </si>
  <si>
    <t>`</t>
  </si>
  <si>
    <t>Публикация в печатном издании (форма СТ-ТС.20) :</t>
  </si>
  <si>
    <t>Версия 1.1</t>
  </si>
  <si>
    <t>Услуги по передаче тепловой энергии, Услуги по холодному водоснабжению, Услуги по водоотведению, Услуги по очистке сточных вод, Производство тепловой энергии</t>
  </si>
  <si>
    <t>Передача тепловой энергии других ЭСО, Производство тепловой энергии, Реализация теплоносителя, Услуги по передаче тепловой энергии, Транспортные услуги, оказываемые на подъездных ж\д путях</t>
  </si>
  <si>
    <t>Услуги по передаче тепловой энергии, Производство тепловой энергии, Услуги по холодному водоснабжению, Услуги по водоотведению, Услуги по очистке сточных вод</t>
  </si>
  <si>
    <t>ЗАО "Александро-Невская мануфактура"</t>
  </si>
  <si>
    <t>7811307571</t>
  </si>
  <si>
    <t>7811038093</t>
  </si>
  <si>
    <t>Производство тепловой энергии, Реализация теплоносителя, Услуги по передаче тепловой энергии</t>
  </si>
  <si>
    <t>Производство электрической и тепловой энергии в режиме комбинированной выработки, Производство тепловой энергии, Услуги по передаче тепловой энергии, Реализация теплоносителя</t>
  </si>
  <si>
    <t>ЗАО "Гостиница "Туррис"</t>
  </si>
  <si>
    <t>7830002575</t>
  </si>
  <si>
    <t>Услуги по передаче тепловой энергии, Услуги по горячему водоснабжению, Производство тепловой энергии</t>
  </si>
  <si>
    <t>ЗАО "Группа Прайм"</t>
  </si>
  <si>
    <t>7825696286</t>
  </si>
  <si>
    <t>784001001</t>
  </si>
  <si>
    <t>7811001706</t>
  </si>
  <si>
    <t>Услуги по передаче тепловой энергии, Реализация теплоносителя, Производство тепловой энергии</t>
  </si>
  <si>
    <t>Услуги по водоотведению, Услуги по передаче электрической энергии, Услуги по передаче тепловой энергии, Услуги по холодному водоснабжению, Услуги по очистке сточных вод, Производство тепловой энергии</t>
  </si>
  <si>
    <t>7802154287</t>
  </si>
  <si>
    <t>7813182825</t>
  </si>
  <si>
    <t>ЗАО "Невский завод"</t>
  </si>
  <si>
    <t>7806369727</t>
  </si>
  <si>
    <t>7810480407</t>
  </si>
  <si>
    <t>ЗАО "Пансионат "Балтиец"</t>
  </si>
  <si>
    <t>7805093610</t>
  </si>
  <si>
    <t>7805113497</t>
  </si>
  <si>
    <t>997650001</t>
  </si>
  <si>
    <t>Услуги по передаче тепловой энергии, Речной порт, Производство тепловой энергии</t>
  </si>
  <si>
    <t>7805002518</t>
  </si>
  <si>
    <t>7728120384</t>
  </si>
  <si>
    <t>770501001</t>
  </si>
  <si>
    <t>7801059070</t>
  </si>
  <si>
    <t>7816206305</t>
  </si>
  <si>
    <t>7810014646</t>
  </si>
  <si>
    <t>Услуги по передаче тепловой энергии, Передача тепловой энергии других ЭСО</t>
  </si>
  <si>
    <t>7830002617</t>
  </si>
  <si>
    <t>Услуги по очистке сточных вод, Услуги по холодному водоснабжению, Услуги по передаче тепловой энергии, Производство тепловой энергии, Услуги по транспортированию стоков, Услуги по водоотведению</t>
  </si>
  <si>
    <t>ИХС РАН</t>
  </si>
  <si>
    <t>7801019101</t>
  </si>
  <si>
    <t>Комитет по тарифам Санкт-Петербурга</t>
  </si>
  <si>
    <t>7826692894</t>
  </si>
  <si>
    <t>Производство тепловой энергии, Услуги по захоронению твердых бытовых отходов</t>
  </si>
  <si>
    <t>МРФ "Северо-Запад" ОАО "Ростелеком"</t>
  </si>
  <si>
    <t>7707049388</t>
  </si>
  <si>
    <t>784043001</t>
  </si>
  <si>
    <t>7843311429</t>
  </si>
  <si>
    <t>ОАО "20 АРЗ"</t>
  </si>
  <si>
    <t>7820309254</t>
  </si>
  <si>
    <t>ОАО "61 БТРЗ"</t>
  </si>
  <si>
    <t>7819310752</t>
  </si>
  <si>
    <t>781901001</t>
  </si>
  <si>
    <t>Услуги по очистке сточных вод, Реализация теплоносителя, Услуги по холодному водоснабжению, Услуги по водоотведению, Производство тепловой энергии, Услуги по передаче электрической энергии, Услуги по передаче тепловой энергии</t>
  </si>
  <si>
    <t>Услуги по передаче тепловой энергии, Производство тепловой энергии, Реализация теплоносителя</t>
  </si>
  <si>
    <t>7813045071</t>
  </si>
  <si>
    <t>7801236681</t>
  </si>
  <si>
    <t>Реализация теплоносителя, Услуги по передаче тепловой энергии, Производство тепловой энергии</t>
  </si>
  <si>
    <t>7825115990</t>
  </si>
  <si>
    <t>Услуги по водоотведению, Услуги по передаче тепловой энергии, Производство тепловой энергии, Услуги по очистке сточных вод, Услуги по холодному водоснабжению</t>
  </si>
  <si>
    <t>7801591397</t>
  </si>
  <si>
    <t>ОАО "ДОЗ-2"</t>
  </si>
  <si>
    <t>7830000271</t>
  </si>
  <si>
    <t>ОАО "Завод ЭЛЕКТРОПУЛЬТ"</t>
  </si>
  <si>
    <t>Передача тепловой энергии других ЭСО, Услуги по передаче тепловой энергии, Производство тепловой энергии</t>
  </si>
  <si>
    <t>ОАО "Интер РАО - Электрогенерация" (филиал "Северо-Западная ТЭЦ")</t>
  </si>
  <si>
    <t>ОАО "КИНОСТУДИЯ "ЛЕНФИЛЬМ"</t>
  </si>
  <si>
    <t>ОАО "ЛКХП Кирова"</t>
  </si>
  <si>
    <t>Производство тепловой энергии, Услуги по очистке сточных вод, Услуги по холодному водоснабжению, Реализация теплоносителя, Услуги по передаче электрической энергии, Услуги по горячему водоснабжению, Услуги по передаче тепловой энергии, Услуги по водоотведению</t>
  </si>
  <si>
    <t>ОАО "МЗ "Арсенал"</t>
  </si>
  <si>
    <t>Производство тепловой энергии, Услуги по передаче тепловой энергии, Реализация теплоносителя</t>
  </si>
  <si>
    <t>Производство тепловой энергии, Услуги по водоотведению, Услуги по очистке сточных вод, Услуги по передаче электрической энергии, Реализация теплоносителя, Услуги по холодному водоснабжению, Услуги по передаче тепловой энергии, Речной порт</t>
  </si>
  <si>
    <t>ОАО "НИИ командных приборов"</t>
  </si>
  <si>
    <t>Производство электрической и тепловой энергии в режиме комбинированной выработки, Производство тепловой энергии, Реализация теплоносителя</t>
  </si>
  <si>
    <t>Услуги по водоотведению, Услуги по холодному водоснабжению, Услуги по передаче электрической энергии, Услуги по очистке сточных вод, Услуги по передаче тепловой энергии, Производство тепловой энергии</t>
  </si>
  <si>
    <t>Производство тепловой энергии, Услуги по передаче тепловой энергии, Услуги по горячему водоснабжению, Реализация теплоносителя, Услуги по холодному водоснабжению</t>
  </si>
  <si>
    <t>Услуги по холодному водоснабжению, Услуги по передаче тепловой энергии, Услуги по водоотведению, Услуги по очистке сточных вод, Производство тепловой энергии, Реализация теплоносителя</t>
  </si>
  <si>
    <t>Производство тепловой энергии, Услуги по горячему водоснабжению, Реализация теплоносителя, Услуги по передаче тепловой энергии</t>
  </si>
  <si>
    <t>Производство электрической и тепловой энергии в режиме комбинированной выработки, Производство тепловой энергии, Реализация теплоносителя, Транспортные услуги, оказываемые на подъездных ж\д путях</t>
  </si>
  <si>
    <t>Передача тепловой энергии других ЭСО, Услуги по передаче тепловой энергии</t>
  </si>
  <si>
    <t>ОАО "УИФК"</t>
  </si>
  <si>
    <t>Реализация теплоносителя, Производство электрической и тепловой энергии в режиме комбинированной выработки, Производство тепловой энергии</t>
  </si>
  <si>
    <t>ООО "АЛЬТЕРНАТИВА"</t>
  </si>
  <si>
    <t>ООО "Бавария"</t>
  </si>
  <si>
    <t>Услуги по передаче электрической энергии, Реализация теплоносителя, Аэропорт, Услуги по водоотведению, Услуги по передаче тепловой энергии, Услуги по очистке сточных вод, Производство тепловой энергии, Услуги по холодному водоснабжению</t>
  </si>
  <si>
    <t>ООО "Газпром трансгаз Санкт-Петербург"</t>
  </si>
  <si>
    <t>ООО "Зеленый дом"</t>
  </si>
  <si>
    <t>Реализация теплоносителя, Услуги по горячему водоснабжению, Производство тепловой энергии, Услуги по передаче тепловой энергии</t>
  </si>
  <si>
    <t>Реализация теплоносителя, Производство тепловой энергии, Услуги по передаче тепловой энергии</t>
  </si>
  <si>
    <t>ООО "ЛЕСПРОМ СПб"</t>
  </si>
  <si>
    <t>Производство тепловой энергии, Производство электрической и тепловой энергии в режиме комбинированной выработки, Реализация теплоносителя</t>
  </si>
  <si>
    <t>Передача тепловой энергии других ЭСО, Реализация теплоносителя, Услуги по передаче тепловой энергии, Услуги по горячему водоснабжению, Производство тепловой энергии</t>
  </si>
  <si>
    <t>Услуги по передаче тепловой энергии, Реализация теплоносителя, Производство тепловой энергии, Услуги по горячему водоснабжению</t>
  </si>
  <si>
    <t>ООО "Степан Разин Девелопмент"</t>
  </si>
  <si>
    <t>Услуги по горячему водоснабжению, Производство тепловой энергии, Услуги по передаче тепловой энергии</t>
  </si>
  <si>
    <t>ООО "ТеплоЭнергоВент"</t>
  </si>
  <si>
    <t>Услуги по передаче тепловой энергии, Производство тепловой энергии, Услуги по горячему водоснабжению, Реализация теплоносителя</t>
  </si>
  <si>
    <t>ООО "Теплоснабжающая компания 282"</t>
  </si>
  <si>
    <t>ООО "Теплоэнерго"</t>
  </si>
  <si>
    <t>ООО "Технопарк №1"</t>
  </si>
  <si>
    <t>Услуги по передаче тепловой энергии, Производство тепловой энергии, Услуги по горячему водоснабжению</t>
  </si>
  <si>
    <t>Услуги по передаче тепловой энергии, Услуги по водоотведению, Реализация теплоносителя, Услуги по очистке сточных вод, Производство тепловой энергии</t>
  </si>
  <si>
    <t>ООО "Хлебтранс СПб"</t>
  </si>
  <si>
    <t>Услуги по холодному водоснабжению, Услуги по водоотведению, Производство тепловой энергии, Услуги по передаче тепловой энергии, Услуги по очистке сточных вод</t>
  </si>
  <si>
    <t>Производство тепловой энергии, Услуги по передаче тепловой энергии, Передача тепловой энергии других ЭСО</t>
  </si>
  <si>
    <t>Производство тепловой энергии, Реализация теплоносителя</t>
  </si>
  <si>
    <t>ООО "ЭнергоРесурс 2005"</t>
  </si>
  <si>
    <t>ООО "ЮИТ Сервис"</t>
  </si>
  <si>
    <t>ООО УК "Лэмз"</t>
  </si>
  <si>
    <t>Услуги по холодному водоснабжению, Услуги по передаче электрической энергии, Услуги по очистке сточных вод, Услуги по водоотведению, Услуги по передаче тепловой энергии, Производство тепловой энергии</t>
  </si>
  <si>
    <t>Университет ИТМО</t>
  </si>
  <si>
    <t>ФГБНУ ВИР</t>
  </si>
  <si>
    <t>ФГБОУ ВПО "ГУМРФ имени адмирала С.О. Макарова"</t>
  </si>
  <si>
    <t>ФГБОУ ВПО "СПбГПУ"</t>
  </si>
  <si>
    <t>Производство тепловой энергии, Услуги по передаче тепловой энергии, Реализация теплоносителя, Услуги по горячему водоснабжению</t>
  </si>
  <si>
    <t>ФГБОУ ВПО ПГУПС</t>
  </si>
  <si>
    <t>ФГБУН Институт прикладной астрономии Российской академии наук</t>
  </si>
  <si>
    <t>ФГКУ "346 СЦ МЧС"</t>
  </si>
  <si>
    <t>ФГУП "Кронштадтский морской завод"</t>
  </si>
  <si>
    <t>ФКОУ ДПО Санкт-Петербургский ИПКР ФСИН России</t>
  </si>
  <si>
    <t xml:space="preserve"> Реестр организаций обновлен:14.10.2014 11:27:15</t>
  </si>
  <si>
    <t>Производство тепловой энергии, Передача тепловой энергии</t>
  </si>
  <si>
    <t>Да</t>
  </si>
  <si>
    <t>196128, г. Санкт-Петербург, ул. Варшавская, д. 3, кор. 2</t>
  </si>
  <si>
    <t>Фокин Георгий Анатольевич</t>
  </si>
  <si>
    <t>Генеральный директор</t>
  </si>
  <si>
    <t>Мокрушин Александр Михайлович</t>
  </si>
  <si>
    <t>Заместитель главного инженера СЭЗС</t>
  </si>
  <si>
    <t>8-921-551-60-81</t>
  </si>
  <si>
    <t>AMokrushin@spb.ltg.gazprom.ru</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</si>
</sst>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lt;=9999999]###\-####;\(###\)\ ###\-####"/>
    <numFmt numFmtId="166" formatCode="[$-FC19]d\ mmmm\ yyyy\ &quot;г.&quot;"/>
    <numFmt numFmtId="167" formatCode="#,##0.0"/>
    <numFmt numFmtId="168" formatCode="0.0%"/>
    <numFmt numFmtId="169" formatCode="0.000"/>
    <numFmt numFmtId="170" formatCode="&quot;Да&quot;;&quot;Да&quot;;&quot;Нет&quot;"/>
    <numFmt numFmtId="171" formatCode="&quot;Истина&quot;;&quot;Истина&quot;;&quot;Ложь&quot;"/>
    <numFmt numFmtId="172" formatCode="&quot;Вкл&quot;;&quot;Вкл&quot;;&quot;Выкл&quot;"/>
    <numFmt numFmtId="173" formatCode="[$€-2]\ ###,000_);[Red]\([$€-2]\ ###,000\)"/>
    <numFmt numFmtId="174" formatCode="[$-F400]h:mm:ss\ AM/PM"/>
    <numFmt numFmtId="175" formatCode="_-* #,##0.00\ _р_._-;\-* #,##0.00\ _р_._-;_-* &quot;-&quot;??\ _р_._-;_-@_-"/>
    <numFmt numFmtId="176" formatCode="0.000%"/>
    <numFmt numFmtId="177" formatCode="0.0"/>
  </numFmts>
  <fonts count="54">
    <font>
      <sz val="9"/>
      <color theme="1"/>
      <name val="Tahoma"/>
      <family val="2"/>
    </font>
    <font>
      <sz val="9"/>
      <color indexed="8"/>
      <name val="Tahoma"/>
      <family val="2"/>
    </font>
    <font>
      <sz val="10"/>
      <name val="Arial Cyr"/>
      <family val="0"/>
    </font>
    <font>
      <sz val="9"/>
      <color indexed="10"/>
      <name val="Tahoma"/>
      <family val="2"/>
    </font>
    <font>
      <b/>
      <sz val="10"/>
      <name val="Tahoma"/>
      <family val="2"/>
    </font>
    <font>
      <sz val="9"/>
      <name val="Tahoma"/>
      <family val="2"/>
    </font>
    <font>
      <b/>
      <sz val="9"/>
      <name val="Tahoma"/>
      <family val="2"/>
    </font>
    <font>
      <sz val="8"/>
      <name val="Verdana"/>
      <family val="2"/>
    </font>
    <font>
      <sz val="9"/>
      <color indexed="9"/>
      <name val="Tahoma"/>
      <family val="2"/>
    </font>
    <font>
      <sz val="10"/>
      <name val="Arial"/>
      <family val="2"/>
    </font>
    <font>
      <b/>
      <u val="single"/>
      <sz val="9"/>
      <color indexed="12"/>
      <name val="Tahoma"/>
      <family val="2"/>
    </font>
    <font>
      <sz val="11"/>
      <color indexed="8"/>
      <name val="Calibri"/>
      <family val="2"/>
    </font>
    <font>
      <b/>
      <sz val="9"/>
      <color indexed="8"/>
      <name val="Tahoma"/>
      <family val="2"/>
    </font>
    <font>
      <sz val="9"/>
      <color indexed="17"/>
      <name val="Tahoma"/>
      <family val="2"/>
    </font>
    <font>
      <b/>
      <sz val="9"/>
      <color indexed="17"/>
      <name val="Tahoma"/>
      <family val="2"/>
    </font>
    <font>
      <sz val="11"/>
      <color indexed="8"/>
      <name val="Tahoma"/>
      <family val="2"/>
    </font>
    <font>
      <sz val="10"/>
      <color indexed="8"/>
      <name val="Verdana"/>
      <family val="2"/>
    </font>
    <font>
      <b/>
      <sz val="9"/>
      <color indexed="55"/>
      <name val="Tahoma"/>
      <family val="2"/>
    </font>
    <font>
      <sz val="8"/>
      <color indexed="9"/>
      <name val="Tahoma"/>
      <family val="2"/>
    </font>
    <font>
      <b/>
      <sz val="10"/>
      <color indexed="8"/>
      <name val="Tahoma"/>
      <family val="2"/>
    </font>
    <font>
      <sz val="8"/>
      <name val="Tahoma"/>
      <family val="2"/>
    </font>
    <font>
      <sz val="9"/>
      <color indexed="62"/>
      <name val="Tahoma"/>
      <family val="2"/>
    </font>
    <font>
      <b/>
      <sz val="9"/>
      <color indexed="63"/>
      <name val="Tahoma"/>
      <family val="2"/>
    </font>
    <font>
      <b/>
      <sz val="9"/>
      <color indexed="52"/>
      <name val="Tahoma"/>
      <family val="2"/>
    </font>
    <font>
      <u val="single"/>
      <sz val="9"/>
      <color indexed="12"/>
      <name val="Tahoma"/>
      <family val="2"/>
    </font>
    <font>
      <b/>
      <sz val="15"/>
      <color indexed="56"/>
      <name val="Tahoma"/>
      <family val="2"/>
    </font>
    <font>
      <b/>
      <sz val="13"/>
      <color indexed="56"/>
      <name val="Tahoma"/>
      <family val="2"/>
    </font>
    <font>
      <b/>
      <sz val="11"/>
      <color indexed="56"/>
      <name val="Tahoma"/>
      <family val="2"/>
    </font>
    <font>
      <b/>
      <sz val="9"/>
      <color indexed="9"/>
      <name val="Tahoma"/>
      <family val="2"/>
    </font>
    <font>
      <b/>
      <sz val="18"/>
      <color indexed="56"/>
      <name val="Cambria"/>
      <family val="2"/>
    </font>
    <font>
      <sz val="9"/>
      <color indexed="60"/>
      <name val="Tahoma"/>
      <family val="2"/>
    </font>
    <font>
      <u val="single"/>
      <sz val="9"/>
      <color indexed="20"/>
      <name val="Tahoma"/>
      <family val="2"/>
    </font>
    <font>
      <sz val="9"/>
      <color indexed="20"/>
      <name val="Tahoma"/>
      <family val="2"/>
    </font>
    <font>
      <i/>
      <sz val="9"/>
      <color indexed="23"/>
      <name val="Tahoma"/>
      <family val="2"/>
    </font>
    <font>
      <sz val="9"/>
      <color indexed="52"/>
      <name val="Tahoma"/>
      <family val="2"/>
    </font>
    <font>
      <sz val="9"/>
      <color theme="0"/>
      <name val="Tahoma"/>
      <family val="2"/>
    </font>
    <font>
      <sz val="9"/>
      <color rgb="FF3F3F76"/>
      <name val="Tahoma"/>
      <family val="2"/>
    </font>
    <font>
      <b/>
      <sz val="9"/>
      <color rgb="FF3F3F3F"/>
      <name val="Tahoma"/>
      <family val="2"/>
    </font>
    <font>
      <b/>
      <sz val="9"/>
      <color rgb="FFFA7D00"/>
      <name val="Tahoma"/>
      <family val="2"/>
    </font>
    <font>
      <u val="single"/>
      <sz val="9"/>
      <color theme="10"/>
      <name val="Tahoma"/>
      <family val="2"/>
    </font>
    <font>
      <b/>
      <sz val="15"/>
      <color theme="3"/>
      <name val="Tahoma"/>
      <family val="2"/>
    </font>
    <font>
      <b/>
      <sz val="13"/>
      <color theme="3"/>
      <name val="Tahoma"/>
      <family val="2"/>
    </font>
    <font>
      <b/>
      <sz val="11"/>
      <color theme="3"/>
      <name val="Tahoma"/>
      <family val="2"/>
    </font>
    <font>
      <b/>
      <sz val="9"/>
      <color theme="1"/>
      <name val="Tahoma"/>
      <family val="2"/>
    </font>
    <font>
      <b/>
      <sz val="9"/>
      <color theme="0"/>
      <name val="Tahoma"/>
      <family val="2"/>
    </font>
    <font>
      <b/>
      <sz val="18"/>
      <color theme="3"/>
      <name val="Cambria"/>
      <family val="2"/>
    </font>
    <font>
      <sz val="9"/>
      <color rgb="FF9C6500"/>
      <name val="Tahoma"/>
      <family val="2"/>
    </font>
    <font>
      <sz val="11"/>
      <color theme="1"/>
      <name val="Calibri"/>
      <family val="2"/>
    </font>
    <font>
      <u val="single"/>
      <sz val="9"/>
      <color theme="11"/>
      <name val="Tahoma"/>
      <family val="2"/>
    </font>
    <font>
      <sz val="9"/>
      <color rgb="FF9C0006"/>
      <name val="Tahoma"/>
      <family val="2"/>
    </font>
    <font>
      <i/>
      <sz val="9"/>
      <color rgb="FF7F7F7F"/>
      <name val="Tahoma"/>
      <family val="2"/>
    </font>
    <font>
      <sz val="9"/>
      <color rgb="FFFA7D00"/>
      <name val="Tahoma"/>
      <family val="2"/>
    </font>
    <font>
      <sz val="9"/>
      <color rgb="FFFF0000"/>
      <name val="Tahoma"/>
      <family val="2"/>
    </font>
    <font>
      <sz val="9"/>
      <color rgb="FF006100"/>
      <name val="Tahoma"/>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31"/>
        <bgColor indexed="64"/>
      </patternFill>
    </fill>
    <fill>
      <patternFill patternType="solid">
        <fgColor indexed="22"/>
        <bgColor indexed="64"/>
      </patternFill>
    </fill>
    <fill>
      <patternFill patternType="solid">
        <fgColor indexed="10"/>
        <bgColor indexed="64"/>
      </patternFill>
    </fill>
    <fill>
      <patternFill patternType="solid">
        <fgColor indexed="46"/>
        <bgColor indexed="64"/>
      </patternFill>
    </fill>
    <fill>
      <patternFill patternType="solid">
        <fgColor indexed="50"/>
        <bgColor indexed="64"/>
      </patternFill>
    </fill>
    <fill>
      <patternFill patternType="gray0625">
        <fgColor indexed="55"/>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medium"/>
      <bottom style="medium"/>
    </border>
    <border>
      <left style="medium"/>
      <right style="thin"/>
      <top style="medium"/>
      <bottom style="medium"/>
    </border>
    <border>
      <left style="thin"/>
      <right style="medium"/>
      <top style="medium"/>
      <bottom style="medium"/>
    </border>
    <border>
      <left>
        <color indexed="63"/>
      </left>
      <right style="hair">
        <color indexed="23"/>
      </right>
      <top>
        <color indexed="63"/>
      </top>
      <bottom>
        <color indexed="63"/>
      </bottom>
    </border>
    <border>
      <left>
        <color indexed="63"/>
      </left>
      <right style="hair">
        <color indexed="23"/>
      </right>
      <top>
        <color indexed="63"/>
      </top>
      <bottom style="thin">
        <color indexed="23"/>
      </bottom>
    </border>
    <border>
      <left>
        <color indexed="63"/>
      </left>
      <right style="hair">
        <color indexed="23"/>
      </right>
      <top style="thin">
        <color indexed="23"/>
      </top>
      <bottom style="thin">
        <color indexed="23"/>
      </bottom>
    </border>
    <border>
      <left>
        <color indexed="63"/>
      </left>
      <right style="hair">
        <color indexed="23"/>
      </right>
      <top style="thin">
        <color indexed="23"/>
      </top>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
      <left style="thin">
        <color indexed="55"/>
      </left>
      <right>
        <color indexed="63"/>
      </right>
      <top>
        <color indexed="63"/>
      </top>
      <bottom>
        <color indexed="63"/>
      </bottom>
    </border>
    <border>
      <left>
        <color indexed="63"/>
      </left>
      <right style="thin">
        <color indexed="55"/>
      </right>
      <top>
        <color indexed="63"/>
      </top>
      <bottom>
        <color indexed="63"/>
      </bottom>
    </border>
    <border>
      <left style="thin">
        <color indexed="55"/>
      </left>
      <right>
        <color indexed="63"/>
      </right>
      <top>
        <color indexed="63"/>
      </top>
      <bottom style="thin">
        <color indexed="55"/>
      </bottom>
    </border>
    <border>
      <left>
        <color indexed="63"/>
      </left>
      <right>
        <color indexed="63"/>
      </right>
      <top>
        <color indexed="63"/>
      </top>
      <bottom style="thin">
        <color indexed="55"/>
      </bottom>
    </border>
    <border>
      <left>
        <color indexed="63"/>
      </left>
      <right style="thin">
        <color indexed="55"/>
      </right>
      <top>
        <color indexed="63"/>
      </top>
      <bottom style="thin">
        <color indexed="55"/>
      </bottom>
    </border>
    <border>
      <left>
        <color indexed="63"/>
      </left>
      <right style="thin">
        <color indexed="55"/>
      </right>
      <top style="thin">
        <color indexed="55"/>
      </top>
      <bottom>
        <color indexed="63"/>
      </bottom>
    </border>
    <border>
      <left style="medium"/>
      <right style="thin"/>
      <top>
        <color indexed="63"/>
      </top>
      <bottom style="medium"/>
    </border>
    <border>
      <left>
        <color indexed="63"/>
      </left>
      <right style="thin"/>
      <top>
        <color indexed="63"/>
      </top>
      <bottom style="medium"/>
    </border>
    <border>
      <left style="medium"/>
      <right style="thin"/>
      <top style="thin"/>
      <bottom style="medium"/>
    </border>
    <border>
      <left style="medium"/>
      <right style="thin"/>
      <top style="medium"/>
      <bottom style="thin"/>
    </border>
    <border>
      <left style="thin">
        <color indexed="55"/>
      </left>
      <right style="medium"/>
      <top>
        <color indexed="63"/>
      </top>
      <bottom>
        <color indexed="63"/>
      </bottom>
    </border>
    <border>
      <left style="medium"/>
      <right style="thin"/>
      <top style="thin"/>
      <bottom style="thin"/>
    </border>
    <border>
      <left style="medium"/>
      <right style="thin"/>
      <top>
        <color indexed="63"/>
      </top>
      <bottom style="thin"/>
    </border>
    <border>
      <left style="thin"/>
      <right style="medium"/>
      <top style="thin"/>
      <bottom style="thin"/>
    </border>
    <border>
      <left style="medium"/>
      <right>
        <color indexed="63"/>
      </right>
      <top style="thin"/>
      <bottom>
        <color indexed="63"/>
      </bottom>
    </border>
    <border>
      <left>
        <color indexed="63"/>
      </left>
      <right style="medium"/>
      <top style="thin"/>
      <bottom>
        <color indexed="63"/>
      </bottom>
    </border>
    <border>
      <left/>
      <right/>
      <top style="thin"/>
      <bottom style="thin"/>
    </border>
    <border>
      <left style="medium"/>
      <right>
        <color indexed="63"/>
      </right>
      <top style="medium"/>
      <bottom style="thin"/>
    </border>
    <border>
      <left style="thin"/>
      <right style="thin"/>
      <top/>
      <bottom style="thin"/>
    </border>
    <border>
      <left style="thin"/>
      <right style="thin"/>
      <top>
        <color indexed="63"/>
      </top>
      <bottom style="medium"/>
    </border>
    <border>
      <left style="thin"/>
      <right style="thin"/>
      <top style="medium"/>
      <bottom style="thin"/>
    </border>
    <border>
      <left style="thin"/>
      <right style="medium"/>
      <top style="medium"/>
      <bottom style="thin"/>
    </border>
    <border>
      <left style="thin"/>
      <right style="thin"/>
      <top style="thin"/>
      <bottom style="medium"/>
    </border>
    <border>
      <left>
        <color indexed="63"/>
      </left>
      <right style="medium"/>
      <top>
        <color indexed="63"/>
      </top>
      <bottom style="thin"/>
    </border>
    <border>
      <left style="thin"/>
      <right style="medium"/>
      <top style="thin"/>
      <bottom style="medium"/>
    </border>
    <border>
      <left style="medium"/>
      <right style="thin"/>
      <top style="thin"/>
      <bottom/>
    </border>
    <border>
      <left style="thin"/>
      <right style="medium"/>
      <top>
        <color indexed="63"/>
      </top>
      <bottom style="thin"/>
    </border>
    <border>
      <left style="thin"/>
      <right style="medium"/>
      <top>
        <color indexed="63"/>
      </top>
      <bottom style="medium"/>
    </border>
    <border>
      <left style="hair">
        <color theme="1" tint="0.49998000264167786"/>
      </left>
      <right style="hair">
        <color theme="1" tint="0.49998000264167786"/>
      </right>
      <top style="thin">
        <color theme="1" tint="0.49998000264167786"/>
      </top>
      <bottom>
        <color indexed="63"/>
      </bottom>
    </border>
    <border>
      <left style="hair">
        <color theme="1" tint="0.49998000264167786"/>
      </left>
      <right>
        <color indexed="63"/>
      </right>
      <top style="thin">
        <color theme="1" tint="0.49998000264167786"/>
      </top>
      <bottom>
        <color indexed="63"/>
      </bottom>
    </border>
    <border>
      <left style="hair">
        <color theme="1" tint="0.49998000264167786"/>
      </left>
      <right style="hair">
        <color theme="1" tint="0.49998000264167786"/>
      </right>
      <top style="thin">
        <color theme="1" tint="0.49998000264167786"/>
      </top>
      <bottom style="thin">
        <color theme="1" tint="0.49998000264167786"/>
      </bottom>
    </border>
    <border>
      <left style="hair">
        <color theme="1" tint="0.49998000264167786"/>
      </left>
      <right>
        <color indexed="63"/>
      </right>
      <top style="thin">
        <color theme="1" tint="0.49998000264167786"/>
      </top>
      <bottom style="thin">
        <color theme="1" tint="0.49998000264167786"/>
      </bottom>
    </border>
    <border>
      <left style="hair">
        <color indexed="23"/>
      </left>
      <right style="hair">
        <color indexed="23"/>
      </right>
      <top>
        <color indexed="63"/>
      </top>
      <bottom style="thin">
        <color indexed="23"/>
      </bottom>
    </border>
    <border>
      <left style="hair">
        <color indexed="23"/>
      </left>
      <right>
        <color indexed="63"/>
      </right>
      <top>
        <color indexed="63"/>
      </top>
      <bottom style="thin">
        <color indexed="23"/>
      </bottom>
    </border>
    <border>
      <left style="hair">
        <color indexed="23"/>
      </left>
      <right>
        <color indexed="63"/>
      </right>
      <top style="thin">
        <color indexed="23"/>
      </top>
      <bottom style="thin">
        <color indexed="23"/>
      </bottom>
    </border>
    <border>
      <left/>
      <right>
        <color indexed="63"/>
      </right>
      <top style="thin">
        <color indexed="23"/>
      </top>
      <bottom style="thin">
        <color indexed="23"/>
      </bottom>
    </border>
    <border>
      <left style="hair">
        <color indexed="23"/>
      </left>
      <right style="hair">
        <color indexed="23"/>
      </right>
      <top style="thin">
        <color indexed="23"/>
      </top>
      <bottom>
        <color indexed="63"/>
      </bottom>
    </border>
    <border>
      <left style="hair">
        <color indexed="23"/>
      </left>
      <right>
        <color indexed="63"/>
      </right>
      <top style="thin">
        <color indexed="23"/>
      </top>
      <bottom>
        <color indexed="63"/>
      </bottom>
    </border>
    <border>
      <left style="hair">
        <color indexed="23"/>
      </left>
      <right style="hair">
        <color indexed="23"/>
      </right>
      <top style="thin">
        <color indexed="23"/>
      </top>
      <bottom style="thin">
        <color indexed="23"/>
      </bottom>
    </border>
    <border>
      <left style="hair">
        <color indexed="23"/>
      </left>
      <right>
        <color indexed="63"/>
      </right>
      <top>
        <color indexed="63"/>
      </top>
      <bottom>
        <color indexed="63"/>
      </bottom>
    </border>
    <border>
      <left style="medium"/>
      <right style="thin"/>
      <top>
        <color indexed="63"/>
      </top>
      <bottom>
        <color indexed="63"/>
      </bottom>
    </border>
    <border>
      <left/>
      <right/>
      <top>
        <color indexed="63"/>
      </top>
      <bottom style="thin"/>
    </border>
    <border>
      <left style="thin"/>
      <right>
        <color indexed="63"/>
      </right>
      <top style="thin"/>
      <bottom style="thin"/>
    </border>
    <border>
      <left>
        <color indexed="63"/>
      </left>
      <right style="medium"/>
      <top style="thin"/>
      <bottom style="thin"/>
    </border>
    <border>
      <left/>
      <right/>
      <top style="medium"/>
      <bottom style="thin"/>
    </border>
    <border>
      <left>
        <color indexed="63"/>
      </left>
      <right style="medium"/>
      <top style="medium"/>
      <bottom style="thin"/>
    </border>
    <border>
      <left style="thin"/>
      <right/>
      <top style="thin"/>
      <bottom style="medium"/>
    </border>
    <border>
      <left/>
      <right style="medium"/>
      <top style="thin"/>
      <bottom style="medium"/>
    </border>
  </borders>
  <cellStyleXfs count="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11" fillId="0" borderId="0">
      <alignment/>
      <protection/>
    </xf>
    <xf numFmtId="0" fontId="47" fillId="0" borderId="0">
      <alignment/>
      <protection/>
    </xf>
    <xf numFmtId="0" fontId="11"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49" fontId="5" fillId="0" borderId="0" applyBorder="0">
      <alignment vertical="top"/>
      <protection/>
    </xf>
    <xf numFmtId="0" fontId="2" fillId="0" borderId="0">
      <alignment/>
      <protection/>
    </xf>
    <xf numFmtId="0" fontId="2" fillId="0" borderId="0">
      <alignment/>
      <protection/>
    </xf>
    <xf numFmtId="0" fontId="7" fillId="0" borderId="0">
      <alignment/>
      <protection/>
    </xf>
    <xf numFmtId="0" fontId="2" fillId="0" borderId="0">
      <alignment/>
      <protection/>
    </xf>
    <xf numFmtId="0" fontId="48"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9" fillId="0" borderId="0" applyFont="0" applyFill="0" applyBorder="0" applyAlignment="0" applyProtection="0"/>
    <xf numFmtId="0" fontId="53" fillId="32" borderId="0" applyNumberFormat="0" applyBorder="0" applyAlignment="0" applyProtection="0"/>
  </cellStyleXfs>
  <cellXfs count="331">
    <xf numFmtId="0" fontId="0" fillId="0" borderId="0" xfId="0" applyAlignment="1">
      <alignment/>
    </xf>
    <xf numFmtId="0" fontId="0" fillId="0" borderId="0" xfId="0" applyFont="1" applyAlignment="1">
      <alignment/>
    </xf>
    <xf numFmtId="0" fontId="13" fillId="0" borderId="0" xfId="59" applyFont="1" applyFill="1" applyAlignment="1" applyProtection="1">
      <alignment horizontal="left" vertical="center" wrapText="1"/>
      <protection/>
    </xf>
    <xf numFmtId="0" fontId="13" fillId="0" borderId="0" xfId="59" applyFont="1" applyAlignment="1" applyProtection="1">
      <alignment vertical="center" wrapText="1"/>
      <protection/>
    </xf>
    <xf numFmtId="0" fontId="13" fillId="0" borderId="0" xfId="59" applyFont="1" applyFill="1" applyAlignment="1" applyProtection="1">
      <alignment vertical="center" wrapText="1"/>
      <protection/>
    </xf>
    <xf numFmtId="0" fontId="14" fillId="0" borderId="0" xfId="61" applyFont="1" applyFill="1" applyBorder="1" applyAlignment="1" applyProtection="1">
      <alignment horizontal="right" vertical="center" wrapText="1"/>
      <protection/>
    </xf>
    <xf numFmtId="0" fontId="13" fillId="33" borderId="0" xfId="59" applyFont="1" applyFill="1" applyBorder="1" applyAlignment="1" applyProtection="1">
      <alignment vertical="center" wrapText="1"/>
      <protection/>
    </xf>
    <xf numFmtId="0" fontId="13" fillId="0" borderId="0" xfId="59" applyFont="1" applyBorder="1" applyAlignment="1" applyProtection="1">
      <alignment vertical="center" wrapText="1"/>
      <protection/>
    </xf>
    <xf numFmtId="0" fontId="13" fillId="33" borderId="0" xfId="61" applyFont="1" applyFill="1" applyBorder="1" applyAlignment="1" applyProtection="1">
      <alignment vertical="center" wrapText="1"/>
      <protection/>
    </xf>
    <xf numFmtId="0" fontId="14" fillId="33" borderId="0" xfId="61" applyFont="1" applyFill="1" applyBorder="1" applyAlignment="1" applyProtection="1">
      <alignment vertical="center" wrapText="1"/>
      <protection/>
    </xf>
    <xf numFmtId="0" fontId="3" fillId="0" borderId="0" xfId="59" applyFont="1" applyAlignment="1" applyProtection="1">
      <alignment vertical="center" wrapText="1"/>
      <protection/>
    </xf>
    <xf numFmtId="0" fontId="5" fillId="0" borderId="0" xfId="61" applyFont="1" applyFill="1" applyBorder="1" applyAlignment="1" applyProtection="1">
      <alignment vertical="center" wrapText="1"/>
      <protection/>
    </xf>
    <xf numFmtId="0" fontId="5" fillId="0" borderId="0" xfId="59" applyFont="1" applyAlignment="1" applyProtection="1">
      <alignment vertical="center" wrapText="1"/>
      <protection/>
    </xf>
    <xf numFmtId="0" fontId="3" fillId="33" borderId="0" xfId="59" applyFont="1" applyFill="1" applyAlignment="1" applyProtection="1">
      <alignment vertical="center" wrapText="1"/>
      <protection/>
    </xf>
    <xf numFmtId="0" fontId="6" fillId="33" borderId="0" xfId="61" applyFont="1" applyFill="1" applyBorder="1" applyAlignment="1" applyProtection="1">
      <alignment horizontal="center" vertical="center" wrapText="1"/>
      <protection/>
    </xf>
    <xf numFmtId="0" fontId="5" fillId="33" borderId="0" xfId="61" applyFont="1" applyFill="1" applyBorder="1" applyAlignment="1" applyProtection="1">
      <alignment vertical="center" wrapText="1"/>
      <protection/>
    </xf>
    <xf numFmtId="0" fontId="5" fillId="33" borderId="0" xfId="59" applyFont="1" applyFill="1" applyAlignment="1" applyProtection="1">
      <alignment vertical="center" wrapText="1"/>
      <protection/>
    </xf>
    <xf numFmtId="0" fontId="5" fillId="33" borderId="0" xfId="61" applyFont="1" applyFill="1" applyBorder="1" applyAlignment="1" applyProtection="1">
      <alignment horizontal="center" vertical="center" wrapText="1"/>
      <protection/>
    </xf>
    <xf numFmtId="0" fontId="6" fillId="33" borderId="0" xfId="61" applyFont="1" applyFill="1" applyBorder="1" applyAlignment="1" applyProtection="1">
      <alignment vertical="center" wrapText="1"/>
      <protection/>
    </xf>
    <xf numFmtId="49" fontId="6" fillId="33" borderId="0" xfId="63" applyNumberFormat="1" applyFont="1" applyFill="1" applyBorder="1" applyAlignment="1" applyProtection="1">
      <alignment horizontal="center" vertical="center" wrapText="1"/>
      <protection/>
    </xf>
    <xf numFmtId="14" fontId="5" fillId="33" borderId="0" xfId="63" applyNumberFormat="1" applyFont="1" applyFill="1" applyBorder="1" applyAlignment="1" applyProtection="1">
      <alignment horizontal="center" vertical="center" wrapText="1"/>
      <protection/>
    </xf>
    <xf numFmtId="0" fontId="5" fillId="0" borderId="0" xfId="59" applyFont="1" applyFill="1" applyBorder="1" applyAlignment="1" applyProtection="1">
      <alignment vertical="center" wrapText="1"/>
      <protection/>
    </xf>
    <xf numFmtId="49" fontId="3" fillId="0" borderId="0" xfId="54" applyNumberFormat="1" applyFont="1" applyAlignment="1" applyProtection="1">
      <alignment horizontal="center" vertical="center" wrapText="1"/>
      <protection/>
    </xf>
    <xf numFmtId="49" fontId="15" fillId="0" borderId="0" xfId="54" applyNumberFormat="1" applyFont="1" applyAlignment="1" applyProtection="1">
      <alignment vertical="top"/>
      <protection/>
    </xf>
    <xf numFmtId="0" fontId="5" fillId="0" borderId="0" xfId="61" applyFont="1" applyFill="1" applyBorder="1" applyAlignment="1" applyProtection="1">
      <alignment horizontal="center" vertical="center" wrapText="1"/>
      <protection/>
    </xf>
    <xf numFmtId="49" fontId="5" fillId="0" borderId="0" xfId="63" applyNumberFormat="1" applyFont="1" applyFill="1" applyBorder="1" applyAlignment="1" applyProtection="1">
      <alignment horizontal="center" vertical="center" wrapText="1"/>
      <protection/>
    </xf>
    <xf numFmtId="0" fontId="5" fillId="0" borderId="0" xfId="59" applyFont="1" applyFill="1" applyAlignment="1" applyProtection="1">
      <alignment horizontal="center" vertical="center" wrapText="1"/>
      <protection/>
    </xf>
    <xf numFmtId="0" fontId="5" fillId="0" borderId="0" xfId="59" applyFont="1" applyFill="1" applyAlignment="1" applyProtection="1">
      <alignment vertical="center" wrapText="1"/>
      <protection/>
    </xf>
    <xf numFmtId="0" fontId="5" fillId="0" borderId="0" xfId="59" applyFont="1" applyAlignment="1" applyProtection="1">
      <alignment horizontal="center" vertical="center" wrapText="1"/>
      <protection/>
    </xf>
    <xf numFmtId="49" fontId="5" fillId="0" borderId="0" xfId="60" applyNumberFormat="1" applyFont="1" applyProtection="1">
      <alignment vertical="top"/>
      <protection/>
    </xf>
    <xf numFmtId="0" fontId="5" fillId="0" borderId="0" xfId="59" applyFont="1" applyFill="1" applyAlignment="1" applyProtection="1">
      <alignment horizontal="left" vertical="center" wrapText="1"/>
      <protection/>
    </xf>
    <xf numFmtId="0" fontId="0" fillId="34" borderId="0" xfId="0" applyFill="1" applyAlignment="1">
      <alignment/>
    </xf>
    <xf numFmtId="0" fontId="13" fillId="34" borderId="0" xfId="59" applyNumberFormat="1" applyFont="1" applyFill="1" applyAlignment="1" applyProtection="1">
      <alignment vertical="center" wrapText="1"/>
      <protection/>
    </xf>
    <xf numFmtId="0" fontId="13" fillId="34" borderId="0" xfId="59" applyFont="1" applyFill="1" applyAlignment="1" applyProtection="1">
      <alignment horizontal="left" vertical="center" wrapText="1"/>
      <protection/>
    </xf>
    <xf numFmtId="0" fontId="13" fillId="34" borderId="0" xfId="59" applyFont="1" applyFill="1" applyAlignment="1" applyProtection="1">
      <alignment vertical="center" wrapText="1"/>
      <protection/>
    </xf>
    <xf numFmtId="0" fontId="13" fillId="34" borderId="0" xfId="59" applyFont="1" applyFill="1" applyBorder="1" applyAlignment="1" applyProtection="1">
      <alignment vertical="center" wrapText="1"/>
      <protection/>
    </xf>
    <xf numFmtId="49" fontId="13" fillId="34" borderId="0" xfId="63" applyNumberFormat="1" applyFont="1" applyFill="1" applyBorder="1" applyAlignment="1" applyProtection="1">
      <alignment horizontal="left" vertical="center" wrapText="1"/>
      <protection/>
    </xf>
    <xf numFmtId="0" fontId="13" fillId="34" borderId="0" xfId="59" applyFont="1" applyFill="1" applyAlignment="1" applyProtection="1">
      <alignment horizontal="center" vertical="center" wrapText="1"/>
      <protection/>
    </xf>
    <xf numFmtId="0" fontId="0" fillId="0" borderId="0" xfId="0" applyBorder="1" applyAlignment="1">
      <alignment/>
    </xf>
    <xf numFmtId="0" fontId="0" fillId="0" borderId="0" xfId="0" applyFont="1" applyAlignment="1">
      <alignment horizontal="left"/>
    </xf>
    <xf numFmtId="0" fontId="15" fillId="0" borderId="0" xfId="54" applyNumberFormat="1" applyFont="1" applyAlignment="1" applyProtection="1">
      <alignment vertical="top"/>
      <protection/>
    </xf>
    <xf numFmtId="14" fontId="5" fillId="0" borderId="0" xfId="61" applyNumberFormat="1" applyFont="1" applyFill="1" applyBorder="1" applyAlignment="1" applyProtection="1">
      <alignment vertical="center" wrapText="1"/>
      <protection/>
    </xf>
    <xf numFmtId="0" fontId="16" fillId="0" borderId="0" xfId="0" applyFont="1" applyAlignment="1">
      <alignment/>
    </xf>
    <xf numFmtId="0" fontId="0" fillId="0" borderId="0" xfId="0" applyAlignment="1">
      <alignment horizontal="right"/>
    </xf>
    <xf numFmtId="49" fontId="5" fillId="0" borderId="0" xfId="60" applyNumberFormat="1" applyFont="1" applyAlignment="1" applyProtection="1">
      <alignment vertical="top" wrapText="1"/>
      <protection/>
    </xf>
    <xf numFmtId="0" fontId="8" fillId="34" borderId="0" xfId="59" applyFont="1" applyFill="1" applyAlignment="1" applyProtection="1">
      <alignment vertical="center" wrapText="1"/>
      <protection/>
    </xf>
    <xf numFmtId="0" fontId="8" fillId="0" borderId="0" xfId="59" applyFont="1" applyAlignment="1" applyProtection="1">
      <alignment vertical="center" wrapText="1"/>
      <protection/>
    </xf>
    <xf numFmtId="0" fontId="8" fillId="33" borderId="0" xfId="59" applyFont="1" applyFill="1" applyAlignment="1" applyProtection="1">
      <alignment vertical="center" wrapText="1"/>
      <protection/>
    </xf>
    <xf numFmtId="0" fontId="8" fillId="34" borderId="0" xfId="0" applyFont="1" applyFill="1" applyAlignment="1">
      <alignment/>
    </xf>
    <xf numFmtId="0" fontId="8" fillId="0" borderId="0" xfId="0" applyFont="1" applyAlignment="1">
      <alignment/>
    </xf>
    <xf numFmtId="0" fontId="8" fillId="34" borderId="0" xfId="0" applyFont="1" applyFill="1" applyAlignment="1">
      <alignment horizontal="right"/>
    </xf>
    <xf numFmtId="0" fontId="3" fillId="0" borderId="0" xfId="0" applyFont="1" applyAlignment="1">
      <alignment/>
    </xf>
    <xf numFmtId="0" fontId="0" fillId="0" borderId="10" xfId="0" applyFont="1" applyBorder="1" applyAlignment="1">
      <alignment/>
    </xf>
    <xf numFmtId="0" fontId="17" fillId="0" borderId="0" xfId="0" applyFont="1" applyBorder="1" applyAlignment="1">
      <alignment horizontal="center" wrapText="1"/>
    </xf>
    <xf numFmtId="0" fontId="12" fillId="0" borderId="11" xfId="0" applyFont="1" applyBorder="1" applyAlignment="1">
      <alignment horizontal="center" wrapText="1"/>
    </xf>
    <xf numFmtId="0" fontId="0" fillId="0" borderId="0" xfId="0" applyFont="1" applyAlignment="1">
      <alignment horizontal="center" vertical="center"/>
    </xf>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vertical="top" wrapText="1"/>
    </xf>
    <xf numFmtId="0" fontId="1" fillId="0" borderId="0" xfId="0" applyFont="1" applyFill="1" applyBorder="1" applyAlignment="1">
      <alignment horizontal="center" wrapText="1"/>
    </xf>
    <xf numFmtId="164" fontId="12" fillId="0" borderId="0" xfId="0" applyNumberFormat="1" applyFont="1" applyFill="1" applyBorder="1" applyAlignment="1">
      <alignment/>
    </xf>
    <xf numFmtId="0" fontId="5" fillId="0" borderId="0" xfId="74" applyNumberFormat="1" applyFont="1" applyFill="1" applyBorder="1" applyAlignment="1" applyProtection="1">
      <alignment horizontal="left" vertical="center" wrapText="1"/>
      <protection locked="0"/>
    </xf>
    <xf numFmtId="0" fontId="5" fillId="0" borderId="0" xfId="74" applyNumberFormat="1" applyFont="1" applyFill="1" applyBorder="1" applyAlignment="1" applyProtection="1">
      <alignment horizontal="right" vertical="center" wrapText="1"/>
      <protection locked="0"/>
    </xf>
    <xf numFmtId="164" fontId="5" fillId="0" borderId="0" xfId="74" applyNumberFormat="1" applyFont="1" applyFill="1" applyBorder="1" applyAlignment="1" applyProtection="1">
      <alignment horizontal="right" vertical="center" wrapText="1"/>
      <protection locked="0"/>
    </xf>
    <xf numFmtId="0" fontId="10" fillId="0" borderId="0" xfId="42" applyFont="1" applyFill="1" applyBorder="1" applyAlignment="1" applyProtection="1">
      <alignment horizontal="left" vertical="center" wrapText="1"/>
      <protection/>
    </xf>
    <xf numFmtId="164" fontId="0" fillId="0" borderId="0" xfId="0" applyNumberFormat="1" applyFont="1" applyFill="1" applyBorder="1" applyAlignment="1">
      <alignment/>
    </xf>
    <xf numFmtId="0" fontId="3" fillId="0" borderId="0" xfId="0" applyFont="1" applyFill="1" applyBorder="1" applyAlignment="1">
      <alignment vertical="top" wrapText="1"/>
    </xf>
    <xf numFmtId="0" fontId="0" fillId="0" borderId="0" xfId="0" applyFont="1" applyFill="1" applyBorder="1" applyAlignment="1">
      <alignment horizontal="center" vertical="center" wrapText="1"/>
    </xf>
    <xf numFmtId="0" fontId="17" fillId="0" borderId="0" xfId="0" applyFont="1" applyBorder="1" applyAlignment="1">
      <alignment horizontal="center" vertical="center" wrapText="1"/>
    </xf>
    <xf numFmtId="0" fontId="0" fillId="0" borderId="10" xfId="0" applyFont="1" applyBorder="1" applyAlignment="1">
      <alignment horizontal="center" vertical="center"/>
    </xf>
    <xf numFmtId="0" fontId="3" fillId="0" borderId="0" xfId="59" applyFont="1" applyFill="1" applyBorder="1" applyAlignment="1" applyProtection="1">
      <alignment vertical="center" wrapText="1"/>
      <protection/>
    </xf>
    <xf numFmtId="0" fontId="8" fillId="0" borderId="0" xfId="59" applyFont="1" applyFill="1" applyBorder="1" applyAlignment="1" applyProtection="1">
      <alignment vertical="center" wrapText="1"/>
      <protection/>
    </xf>
    <xf numFmtId="0" fontId="8" fillId="33" borderId="0" xfId="63" applyNumberFormat="1" applyFont="1" applyFill="1" applyBorder="1" applyAlignment="1" applyProtection="1">
      <alignment horizontal="center" vertical="center" wrapText="1"/>
      <protection/>
    </xf>
    <xf numFmtId="0" fontId="5" fillId="33" borderId="0" xfId="59" applyFont="1" applyFill="1" applyBorder="1" applyAlignment="1" applyProtection="1">
      <alignment horizontal="center" vertical="center" wrapText="1"/>
      <protection/>
    </xf>
    <xf numFmtId="49" fontId="5" fillId="33" borderId="0" xfId="63" applyNumberFormat="1" applyFont="1" applyFill="1" applyBorder="1" applyAlignment="1" applyProtection="1">
      <alignment horizontal="center" vertical="center" wrapText="1"/>
      <protection/>
    </xf>
    <xf numFmtId="0" fontId="5" fillId="33" borderId="14" xfId="61" applyFont="1" applyFill="1" applyBorder="1" applyAlignment="1" applyProtection="1">
      <alignment vertical="center" wrapText="1"/>
      <protection/>
    </xf>
    <xf numFmtId="0" fontId="6" fillId="35" borderId="15" xfId="63" applyNumberFormat="1" applyFont="1" applyFill="1" applyBorder="1" applyAlignment="1" applyProtection="1">
      <alignment horizontal="center" vertical="center" wrapText="1"/>
      <protection/>
    </xf>
    <xf numFmtId="0" fontId="6" fillId="35" borderId="16" xfId="63" applyNumberFormat="1" applyFont="1" applyFill="1" applyBorder="1" applyAlignment="1" applyProtection="1">
      <alignment horizontal="center" vertical="center" wrapText="1"/>
      <protection/>
    </xf>
    <xf numFmtId="0" fontId="6" fillId="35" borderId="17" xfId="63" applyNumberFormat="1" applyFont="1" applyFill="1" applyBorder="1" applyAlignment="1" applyProtection="1">
      <alignment horizontal="center" vertical="center" wrapText="1"/>
      <protection/>
    </xf>
    <xf numFmtId="0" fontId="6" fillId="35" borderId="14" xfId="61" applyFont="1" applyFill="1" applyBorder="1" applyAlignment="1" applyProtection="1">
      <alignment horizontal="center" vertical="center" wrapText="1"/>
      <protection/>
    </xf>
    <xf numFmtId="0" fontId="6" fillId="35" borderId="17" xfId="61" applyFont="1" applyFill="1" applyBorder="1" applyAlignment="1" applyProtection="1">
      <alignment horizontal="center" vertical="center" wrapText="1"/>
      <protection/>
    </xf>
    <xf numFmtId="0" fontId="5" fillId="35" borderId="16" xfId="61" applyFont="1" applyFill="1" applyBorder="1" applyAlignment="1" applyProtection="1">
      <alignment horizontal="right" vertical="center" wrapText="1" indent="1"/>
      <protection/>
    </xf>
    <xf numFmtId="0" fontId="5" fillId="35" borderId="17" xfId="61" applyFont="1" applyFill="1" applyBorder="1" applyAlignment="1" applyProtection="1">
      <alignment horizontal="right" vertical="center" wrapText="1" indent="1"/>
      <protection/>
    </xf>
    <xf numFmtId="49" fontId="5" fillId="35" borderId="16" xfId="63" applyNumberFormat="1" applyFont="1" applyFill="1" applyBorder="1" applyAlignment="1" applyProtection="1">
      <alignment horizontal="right" vertical="center" wrapText="1" indent="1"/>
      <protection/>
    </xf>
    <xf numFmtId="49" fontId="5" fillId="35" borderId="17" xfId="63" applyNumberFormat="1" applyFont="1" applyFill="1" applyBorder="1" applyAlignment="1" applyProtection="1">
      <alignment horizontal="right" vertical="center" wrapText="1" indent="1"/>
      <protection/>
    </xf>
    <xf numFmtId="0" fontId="12" fillId="0" borderId="0" xfId="0" applyFont="1" applyAlignment="1">
      <alignment/>
    </xf>
    <xf numFmtId="0" fontId="0" fillId="0" borderId="0" xfId="0" applyFill="1" applyAlignment="1">
      <alignment/>
    </xf>
    <xf numFmtId="0" fontId="0" fillId="0" borderId="0" xfId="0" applyFill="1" applyBorder="1" applyAlignment="1">
      <alignment/>
    </xf>
    <xf numFmtId="0" fontId="5" fillId="0" borderId="0" xfId="58" applyNumberFormat="1" applyFont="1" applyFill="1" applyBorder="1" applyAlignment="1" applyProtection="1">
      <alignment horizontal="left" vertical="center" wrapText="1"/>
      <protection locked="0"/>
    </xf>
    <xf numFmtId="0" fontId="1" fillId="0" borderId="0" xfId="58" applyNumberFormat="1" applyFont="1" applyFill="1" applyBorder="1" applyAlignment="1" applyProtection="1">
      <alignment horizontal="left" vertical="center" wrapText="1"/>
      <protection locked="0"/>
    </xf>
    <xf numFmtId="0" fontId="0" fillId="0" borderId="0" xfId="0" applyFont="1" applyFill="1" applyBorder="1" applyAlignment="1">
      <alignment/>
    </xf>
    <xf numFmtId="0" fontId="12" fillId="0" borderId="18" xfId="0" applyFont="1" applyBorder="1" applyAlignment="1">
      <alignment/>
    </xf>
    <xf numFmtId="0" fontId="12" fillId="0" borderId="19" xfId="0" applyFont="1" applyBorder="1" applyAlignment="1">
      <alignment/>
    </xf>
    <xf numFmtId="0" fontId="0" fillId="36" borderId="20" xfId="0" applyFill="1" applyBorder="1" applyAlignment="1">
      <alignment horizontal="left"/>
    </xf>
    <xf numFmtId="0" fontId="0" fillId="0" borderId="20" xfId="0" applyBorder="1" applyAlignment="1">
      <alignment horizontal="left"/>
    </xf>
    <xf numFmtId="0" fontId="0" fillId="0" borderId="20" xfId="0" applyFont="1" applyBorder="1" applyAlignment="1">
      <alignment horizontal="left"/>
    </xf>
    <xf numFmtId="0" fontId="12" fillId="0" borderId="21" xfId="0" applyFont="1" applyBorder="1" applyAlignment="1">
      <alignment/>
    </xf>
    <xf numFmtId="0" fontId="0" fillId="0" borderId="22" xfId="0" applyFont="1" applyBorder="1" applyAlignment="1">
      <alignment horizontal="left"/>
    </xf>
    <xf numFmtId="0" fontId="0" fillId="37" borderId="19" xfId="0" applyFont="1" applyFill="1" applyBorder="1" applyAlignment="1">
      <alignment/>
    </xf>
    <xf numFmtId="0" fontId="0" fillId="37" borderId="21" xfId="0" applyFont="1" applyFill="1" applyBorder="1" applyAlignment="1">
      <alignment/>
    </xf>
    <xf numFmtId="0" fontId="0" fillId="0" borderId="20" xfId="0" applyFont="1" applyBorder="1" applyAlignment="1">
      <alignment/>
    </xf>
    <xf numFmtId="0" fontId="0" fillId="36" borderId="19" xfId="0" applyFill="1" applyBorder="1" applyAlignment="1">
      <alignment/>
    </xf>
    <xf numFmtId="0" fontId="0" fillId="0" borderId="20" xfId="0" applyBorder="1" applyAlignment="1">
      <alignment/>
    </xf>
    <xf numFmtId="0" fontId="0" fillId="0" borderId="22" xfId="0" applyFont="1" applyBorder="1" applyAlignment="1">
      <alignment/>
    </xf>
    <xf numFmtId="0" fontId="0" fillId="0" borderId="23" xfId="0" applyFont="1" applyBorder="1" applyAlignment="1">
      <alignment/>
    </xf>
    <xf numFmtId="0" fontId="0" fillId="0" borderId="24" xfId="0" applyFont="1" applyBorder="1" applyAlignment="1">
      <alignment/>
    </xf>
    <xf numFmtId="0" fontId="0" fillId="0" borderId="25" xfId="0" applyBorder="1" applyAlignment="1">
      <alignment/>
    </xf>
    <xf numFmtId="0" fontId="12" fillId="0" borderId="24" xfId="0" applyFont="1" applyBorder="1" applyAlignment="1">
      <alignment/>
    </xf>
    <xf numFmtId="0" fontId="12" fillId="0" borderId="26" xfId="0" applyFont="1" applyBorder="1" applyAlignment="1">
      <alignment/>
    </xf>
    <xf numFmtId="0" fontId="12" fillId="0" borderId="25" xfId="0" applyFont="1" applyBorder="1" applyAlignment="1">
      <alignment/>
    </xf>
    <xf numFmtId="0" fontId="12" fillId="0" borderId="0" xfId="0" applyFont="1" applyBorder="1" applyAlignment="1">
      <alignment wrapText="1"/>
    </xf>
    <xf numFmtId="0" fontId="12" fillId="0" borderId="27" xfId="0" applyFont="1" applyBorder="1" applyAlignment="1">
      <alignment wrapText="1"/>
    </xf>
    <xf numFmtId="0" fontId="12" fillId="0" borderId="28" xfId="0" applyFont="1" applyBorder="1" applyAlignment="1">
      <alignment wrapText="1"/>
    </xf>
    <xf numFmtId="0" fontId="0" fillId="36" borderId="21" xfId="0" applyFill="1" applyBorder="1" applyAlignment="1">
      <alignment/>
    </xf>
    <xf numFmtId="0" fontId="0" fillId="36" borderId="18" xfId="0" applyFont="1" applyFill="1" applyBorder="1" applyAlignment="1">
      <alignment/>
    </xf>
    <xf numFmtId="0" fontId="0" fillId="0" borderId="22" xfId="0" applyBorder="1" applyAlignment="1">
      <alignment/>
    </xf>
    <xf numFmtId="0" fontId="0" fillId="37" borderId="19" xfId="0" applyFont="1" applyFill="1" applyBorder="1" applyAlignment="1">
      <alignment horizontal="right"/>
    </xf>
    <xf numFmtId="0" fontId="0" fillId="37" borderId="29" xfId="0" applyFill="1" applyBorder="1" applyAlignment="1">
      <alignment horizontal="right"/>
    </xf>
    <xf numFmtId="0" fontId="0" fillId="37" borderId="30" xfId="0" applyFill="1" applyBorder="1" applyAlignment="1">
      <alignment horizontal="right"/>
    </xf>
    <xf numFmtId="0" fontId="0" fillId="37" borderId="29" xfId="0" applyFont="1" applyFill="1" applyBorder="1" applyAlignment="1">
      <alignment horizontal="right"/>
    </xf>
    <xf numFmtId="0" fontId="0" fillId="37" borderId="30" xfId="0" applyFont="1" applyFill="1" applyBorder="1" applyAlignment="1">
      <alignment horizontal="right"/>
    </xf>
    <xf numFmtId="0" fontId="0" fillId="38" borderId="24" xfId="0" applyFill="1" applyBorder="1" applyAlignment="1">
      <alignment horizontal="center"/>
    </xf>
    <xf numFmtId="0" fontId="0" fillId="38" borderId="31" xfId="0" applyFill="1" applyBorder="1" applyAlignment="1">
      <alignment horizontal="center"/>
    </xf>
    <xf numFmtId="0" fontId="0" fillId="35" borderId="0" xfId="0" applyFill="1" applyBorder="1" applyAlignment="1">
      <alignment/>
    </xf>
    <xf numFmtId="0" fontId="0" fillId="35" borderId="0" xfId="0" applyFill="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18" fillId="35" borderId="0" xfId="0" applyFont="1" applyFill="1" applyBorder="1" applyAlignment="1">
      <alignment/>
    </xf>
    <xf numFmtId="0" fontId="0" fillId="0" borderId="0" xfId="0" applyFill="1" applyAlignment="1" applyProtection="1">
      <alignment/>
      <protection/>
    </xf>
    <xf numFmtId="0" fontId="0" fillId="35" borderId="0" xfId="0" applyFill="1" applyBorder="1" applyAlignment="1">
      <alignment horizontal="center" vertical="top"/>
    </xf>
    <xf numFmtId="0" fontId="0" fillId="0" borderId="0" xfId="0" applyFill="1" applyBorder="1" applyAlignment="1">
      <alignment horizontal="center" vertical="top"/>
    </xf>
    <xf numFmtId="0" fontId="0" fillId="0" borderId="34" xfId="0" applyBorder="1" applyAlignment="1">
      <alignment horizontal="center" vertical="top"/>
    </xf>
    <xf numFmtId="0" fontId="0" fillId="0" borderId="35" xfId="0" applyBorder="1" applyAlignment="1">
      <alignment horizontal="center" vertical="top"/>
    </xf>
    <xf numFmtId="0" fontId="0" fillId="0" borderId="0" xfId="0" applyAlignment="1">
      <alignment horizontal="center" vertical="top"/>
    </xf>
    <xf numFmtId="0" fontId="0" fillId="0" borderId="0" xfId="0" applyFill="1" applyAlignment="1" applyProtection="1">
      <alignment horizontal="center" vertical="top"/>
      <protection/>
    </xf>
    <xf numFmtId="0" fontId="0" fillId="0" borderId="39" xfId="0" applyBorder="1" applyAlignment="1">
      <alignment horizontal="right"/>
    </xf>
    <xf numFmtId="0" fontId="10" fillId="0" borderId="0" xfId="42" applyFont="1" applyFill="1" applyBorder="1" applyAlignment="1" applyProtection="1">
      <alignment/>
      <protection/>
    </xf>
    <xf numFmtId="0" fontId="0" fillId="0" borderId="0" xfId="0" applyFill="1" applyBorder="1" applyAlignment="1" applyProtection="1">
      <alignment/>
      <protection/>
    </xf>
    <xf numFmtId="0" fontId="5" fillId="0" borderId="0" xfId="42" applyFont="1" applyFill="1" applyBorder="1" applyAlignment="1" applyProtection="1">
      <alignment horizontal="right"/>
      <protection/>
    </xf>
    <xf numFmtId="0" fontId="12" fillId="0" borderId="40" xfId="0" applyFont="1" applyBorder="1" applyAlignment="1">
      <alignment horizontal="center" vertical="center"/>
    </xf>
    <xf numFmtId="0" fontId="12" fillId="0" borderId="41" xfId="0" applyFont="1" applyBorder="1" applyAlignment="1">
      <alignment horizontal="center" vertical="center"/>
    </xf>
    <xf numFmtId="0" fontId="12" fillId="0" borderId="35" xfId="0" applyFont="1" applyBorder="1" applyAlignment="1">
      <alignment horizontal="right"/>
    </xf>
    <xf numFmtId="0" fontId="5" fillId="33" borderId="42" xfId="62" applyFont="1" applyFill="1" applyBorder="1" applyAlignment="1" applyProtection="1">
      <alignment horizontal="center" vertical="center" wrapText="1"/>
      <protection/>
    </xf>
    <xf numFmtId="0" fontId="5" fillId="33" borderId="43" xfId="62" applyFont="1" applyFill="1" applyBorder="1" applyAlignment="1" applyProtection="1">
      <alignment horizontal="center" vertical="center" wrapText="1"/>
      <protection/>
    </xf>
    <xf numFmtId="0" fontId="19" fillId="0" borderId="0" xfId="0" applyFont="1" applyFill="1" applyBorder="1" applyAlignment="1">
      <alignment vertical="center" wrapText="1"/>
    </xf>
    <xf numFmtId="0" fontId="0" fillId="0" borderId="0" xfId="0" applyFill="1"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0" xfId="0" applyAlignment="1">
      <alignment vertical="center"/>
    </xf>
    <xf numFmtId="0" fontId="0" fillId="0" borderId="0" xfId="0" applyFill="1" applyAlignment="1" applyProtection="1">
      <alignment vertical="center"/>
      <protection/>
    </xf>
    <xf numFmtId="0" fontId="5" fillId="0" borderId="0" xfId="42" applyFont="1" applyFill="1" applyBorder="1" applyAlignment="1" applyProtection="1">
      <alignment wrapText="1"/>
      <protection/>
    </xf>
    <xf numFmtId="0" fontId="5" fillId="0" borderId="0" xfId="42" applyFont="1" applyFill="1" applyBorder="1" applyAlignment="1" applyProtection="1">
      <alignment horizontal="right" vertical="top"/>
      <protection/>
    </xf>
    <xf numFmtId="0" fontId="8" fillId="35" borderId="0" xfId="0" applyFont="1" applyFill="1" applyBorder="1" applyAlignment="1">
      <alignment/>
    </xf>
    <xf numFmtId="0" fontId="8" fillId="35" borderId="0" xfId="0" applyFont="1" applyFill="1" applyBorder="1" applyAlignment="1">
      <alignment vertical="center"/>
    </xf>
    <xf numFmtId="0" fontId="8" fillId="35" borderId="0" xfId="0" applyFont="1" applyFill="1" applyAlignment="1">
      <alignment/>
    </xf>
    <xf numFmtId="0" fontId="0" fillId="0" borderId="27" xfId="0" applyFill="1" applyBorder="1" applyAlignment="1" applyProtection="1">
      <alignment horizontal="center" vertical="top" wrapText="1"/>
      <protection locked="0"/>
    </xf>
    <xf numFmtId="4" fontId="0" fillId="0" borderId="27" xfId="0" applyNumberFormat="1" applyFill="1" applyBorder="1" applyAlignment="1" applyProtection="1">
      <alignment horizontal="right"/>
      <protection locked="0"/>
    </xf>
    <xf numFmtId="0" fontId="0" fillId="0" borderId="44" xfId="0" applyBorder="1" applyAlignment="1">
      <alignment/>
    </xf>
    <xf numFmtId="0" fontId="8" fillId="35" borderId="0" xfId="0" applyFont="1" applyFill="1" applyBorder="1" applyAlignment="1">
      <alignment horizontal="left" vertical="top"/>
    </xf>
    <xf numFmtId="0" fontId="10" fillId="0" borderId="0" xfId="42" applyFont="1" applyFill="1" applyBorder="1" applyAlignment="1" applyProtection="1">
      <alignment horizontal="left" vertical="top"/>
      <protection/>
    </xf>
    <xf numFmtId="0" fontId="0" fillId="0" borderId="34" xfId="0" applyBorder="1" applyAlignment="1">
      <alignment horizontal="left" vertical="top"/>
    </xf>
    <xf numFmtId="0" fontId="0" fillId="0" borderId="35" xfId="0" applyBorder="1" applyAlignment="1">
      <alignment horizontal="left" vertical="top"/>
    </xf>
    <xf numFmtId="0" fontId="0" fillId="0" borderId="0" xfId="0" applyAlignment="1">
      <alignment horizontal="left" vertical="top"/>
    </xf>
    <xf numFmtId="0" fontId="0" fillId="0" borderId="0" xfId="0" applyFill="1" applyAlignment="1" applyProtection="1">
      <alignment horizontal="left" vertical="top"/>
      <protection/>
    </xf>
    <xf numFmtId="0" fontId="0" fillId="0" borderId="43" xfId="0" applyFill="1" applyBorder="1" applyAlignment="1" applyProtection="1">
      <alignment horizontal="center" vertical="center" wrapText="1"/>
      <protection/>
    </xf>
    <xf numFmtId="0" fontId="0" fillId="0" borderId="45" xfId="0" applyFill="1" applyBorder="1" applyAlignment="1" applyProtection="1">
      <alignment horizontal="center" vertical="center" wrapText="1"/>
      <protection/>
    </xf>
    <xf numFmtId="0" fontId="0" fillId="0" borderId="42" xfId="0" applyFill="1" applyBorder="1" applyAlignment="1" applyProtection="1">
      <alignment horizontal="center" vertical="center" wrapText="1"/>
      <protection/>
    </xf>
    <xf numFmtId="0" fontId="0" fillId="0" borderId="46" xfId="0" applyFill="1" applyBorder="1" applyAlignment="1" applyProtection="1">
      <alignment horizontal="center" vertical="center" wrapText="1"/>
      <protection/>
    </xf>
    <xf numFmtId="0" fontId="0" fillId="0" borderId="47" xfId="0" applyNumberFormat="1" applyFill="1" applyBorder="1" applyAlignment="1" applyProtection="1">
      <alignment horizontal="left" vertical="top" wrapText="1"/>
      <protection/>
    </xf>
    <xf numFmtId="0" fontId="0" fillId="35" borderId="21" xfId="0" applyFill="1" applyBorder="1" applyAlignment="1">
      <alignment wrapText="1"/>
    </xf>
    <xf numFmtId="0" fontId="0" fillId="35" borderId="28" xfId="0" applyFill="1" applyBorder="1" applyAlignment="1">
      <alignment wrapText="1"/>
    </xf>
    <xf numFmtId="0" fontId="0" fillId="35" borderId="22" xfId="0" applyFill="1" applyBorder="1" applyAlignment="1">
      <alignment wrapText="1"/>
    </xf>
    <xf numFmtId="0" fontId="10" fillId="39" borderId="48" xfId="42" applyFont="1" applyFill="1" applyBorder="1" applyAlignment="1" applyProtection="1">
      <alignment horizontal="center" vertical="top" wrapText="1"/>
      <protection locked="0"/>
    </xf>
    <xf numFmtId="0" fontId="10" fillId="39" borderId="49" xfId="42" applyFont="1" applyFill="1" applyBorder="1" applyAlignment="1" applyProtection="1">
      <alignment horizontal="center" vertical="top" wrapText="1"/>
      <protection locked="0"/>
    </xf>
    <xf numFmtId="0" fontId="10" fillId="39" borderId="50" xfId="42" applyFont="1" applyFill="1" applyBorder="1" applyAlignment="1" applyProtection="1">
      <alignment horizontal="center" vertical="top" wrapText="1"/>
      <protection locked="0"/>
    </xf>
    <xf numFmtId="0" fontId="10" fillId="39" borderId="21" xfId="42" applyFont="1" applyFill="1" applyBorder="1" applyAlignment="1" applyProtection="1">
      <alignment horizontal="center" vertical="top" wrapText="1"/>
      <protection locked="0"/>
    </xf>
    <xf numFmtId="0" fontId="10" fillId="39" borderId="28" xfId="42" applyFont="1" applyFill="1" applyBorder="1" applyAlignment="1" applyProtection="1">
      <alignment horizontal="center" vertical="top" wrapText="1"/>
      <protection locked="0"/>
    </xf>
    <xf numFmtId="0" fontId="12" fillId="0" borderId="26" xfId="0" applyFont="1" applyBorder="1" applyAlignment="1">
      <alignment wrapText="1"/>
    </xf>
    <xf numFmtId="0" fontId="0" fillId="0" borderId="25" xfId="0" applyFont="1" applyBorder="1" applyAlignment="1">
      <alignment/>
    </xf>
    <xf numFmtId="0" fontId="11" fillId="0" borderId="0" xfId="0" applyFont="1" applyAlignment="1">
      <alignment/>
    </xf>
    <xf numFmtId="0" fontId="12" fillId="0" borderId="51" xfId="57" applyFont="1" applyFill="1" applyBorder="1" applyAlignment="1" applyProtection="1">
      <alignment horizontal="center" vertical="center" wrapText="1"/>
      <protection/>
    </xf>
    <xf numFmtId="0" fontId="1" fillId="0" borderId="52" xfId="57" applyNumberFormat="1" applyFont="1" applyFill="1" applyBorder="1" applyAlignment="1" applyProtection="1">
      <alignment horizontal="center" vertical="center" wrapText="1"/>
      <protection locked="0"/>
    </xf>
    <xf numFmtId="14" fontId="1" fillId="0" borderId="52" xfId="57" applyNumberFormat="1" applyFont="1" applyFill="1" applyBorder="1" applyAlignment="1" applyProtection="1">
      <alignment horizontal="center" vertical="center" wrapText="1"/>
      <protection locked="0"/>
    </xf>
    <xf numFmtId="0" fontId="10" fillId="39" borderId="22" xfId="42" applyFont="1" applyFill="1" applyBorder="1" applyAlignment="1" applyProtection="1">
      <alignment horizontal="center" vertical="top" wrapText="1"/>
      <protection locked="0"/>
    </xf>
    <xf numFmtId="0" fontId="0" fillId="0" borderId="26" xfId="57" applyFill="1" applyBorder="1" applyAlignment="1" applyProtection="1">
      <alignment horizontal="center" vertical="center" wrapText="1"/>
      <protection/>
    </xf>
    <xf numFmtId="0" fontId="0" fillId="0" borderId="26" xfId="57" applyNumberFormat="1" applyFill="1" applyBorder="1" applyAlignment="1" applyProtection="1">
      <alignment horizontal="center" vertical="center" wrapText="1"/>
      <protection/>
    </xf>
    <xf numFmtId="14" fontId="0" fillId="0" borderId="26" xfId="0" applyNumberFormat="1" applyFill="1" applyBorder="1" applyAlignment="1" applyProtection="1">
      <alignment horizontal="right"/>
      <protection/>
    </xf>
    <xf numFmtId="0" fontId="0" fillId="0" borderId="26" xfId="0" applyNumberFormat="1" applyFill="1" applyBorder="1" applyAlignment="1" applyProtection="1">
      <alignment horizontal="left" vertical="center"/>
      <protection/>
    </xf>
    <xf numFmtId="0" fontId="10" fillId="39" borderId="28" xfId="42" applyFont="1" applyFill="1" applyBorder="1" applyAlignment="1" applyProtection="1">
      <alignment horizontal="left" vertical="top" wrapText="1"/>
      <protection locked="0"/>
    </xf>
    <xf numFmtId="0" fontId="5" fillId="33" borderId="45" xfId="62" applyFont="1" applyFill="1" applyBorder="1" applyAlignment="1" applyProtection="1">
      <alignment horizontal="center" vertical="center" wrapText="1"/>
      <protection/>
    </xf>
    <xf numFmtId="14" fontId="0" fillId="40" borderId="53" xfId="0" applyNumberFormat="1" applyFill="1" applyBorder="1" applyAlignment="1" applyProtection="1">
      <alignment horizontal="center" vertical="center"/>
      <protection locked="0"/>
    </xf>
    <xf numFmtId="0" fontId="0" fillId="40" borderId="52" xfId="0" applyNumberFormat="1" applyFill="1" applyBorder="1" applyAlignment="1" applyProtection="1">
      <alignment horizontal="left" vertical="center" wrapText="1" indent="1"/>
      <protection locked="0"/>
    </xf>
    <xf numFmtId="14" fontId="0" fillId="40" borderId="52" xfId="0" applyNumberFormat="1" applyFill="1" applyBorder="1" applyAlignment="1" applyProtection="1">
      <alignment horizontal="center" vertical="center"/>
      <protection locked="0"/>
    </xf>
    <xf numFmtId="0" fontId="39" fillId="0" borderId="10" xfId="42" applyBorder="1" applyAlignment="1" applyProtection="1" quotePrefix="1">
      <alignment horizontal="center" vertical="center" wrapText="1"/>
      <protection/>
    </xf>
    <xf numFmtId="0" fontId="0" fillId="0" borderId="10" xfId="0" applyFont="1" applyBorder="1" applyAlignment="1">
      <alignment wrapText="1"/>
    </xf>
    <xf numFmtId="0" fontId="0" fillId="0" borderId="10" xfId="0" applyFont="1" applyBorder="1" applyAlignment="1">
      <alignment horizontal="center" vertical="center" wrapText="1"/>
    </xf>
    <xf numFmtId="0" fontId="12" fillId="0" borderId="43" xfId="0" applyFont="1" applyFill="1" applyBorder="1" applyAlignment="1" applyProtection="1">
      <alignment horizontal="center" vertical="center" wrapText="1"/>
      <protection/>
    </xf>
    <xf numFmtId="0" fontId="12" fillId="0" borderId="54" xfId="0" applyFont="1" applyFill="1" applyBorder="1" applyAlignment="1" applyProtection="1">
      <alignment horizontal="center" vertical="center" wrapText="1"/>
      <protection/>
    </xf>
    <xf numFmtId="0" fontId="12" fillId="0" borderId="55" xfId="0" applyNumberFormat="1" applyFont="1" applyFill="1" applyBorder="1" applyAlignment="1" applyProtection="1">
      <alignment horizontal="center" vertical="center" wrapText="1"/>
      <protection/>
    </xf>
    <xf numFmtId="0" fontId="12" fillId="0" borderId="22" xfId="0" applyFont="1" applyBorder="1" applyAlignment="1">
      <alignment horizontal="center" vertical="center"/>
    </xf>
    <xf numFmtId="0" fontId="0" fillId="0" borderId="27" xfId="0" applyFill="1" applyBorder="1" applyAlignment="1" applyProtection="1">
      <alignment vertical="top" wrapText="1"/>
      <protection/>
    </xf>
    <xf numFmtId="0" fontId="0" fillId="0" borderId="27" xfId="0" applyFill="1" applyBorder="1" applyAlignment="1" applyProtection="1">
      <alignment horizontal="center" vertical="center" wrapText="1"/>
      <protection/>
    </xf>
    <xf numFmtId="0" fontId="0" fillId="0" borderId="27" xfId="0" applyNumberFormat="1" applyFill="1" applyBorder="1" applyAlignment="1" applyProtection="1">
      <alignment horizontal="left" vertical="top" wrapText="1"/>
      <protection/>
    </xf>
    <xf numFmtId="0" fontId="0" fillId="0" borderId="54" xfId="0" applyFill="1" applyBorder="1" applyAlignment="1" applyProtection="1">
      <alignment horizontal="left" vertical="center" wrapText="1"/>
      <protection/>
    </xf>
    <xf numFmtId="0" fontId="0" fillId="0" borderId="10" xfId="0" applyFill="1" applyBorder="1" applyAlignment="1" applyProtection="1">
      <alignment horizontal="left" vertical="center" wrapText="1"/>
      <protection/>
    </xf>
    <xf numFmtId="0" fontId="0" fillId="0" borderId="56" xfId="0" applyFill="1" applyBorder="1" applyAlignment="1" applyProtection="1">
      <alignment horizontal="left" vertical="center" wrapText="1"/>
      <protection/>
    </xf>
    <xf numFmtId="0" fontId="0" fillId="41" borderId="10" xfId="0" applyNumberFormat="1" applyFill="1" applyBorder="1" applyAlignment="1" applyProtection="1">
      <alignment horizontal="left" vertical="center" wrapText="1" indent="1"/>
      <protection locked="0"/>
    </xf>
    <xf numFmtId="4" fontId="0" fillId="41" borderId="55" xfId="0" applyNumberFormat="1" applyFill="1" applyBorder="1" applyAlignment="1" applyProtection="1">
      <alignment horizontal="right" vertical="center" wrapText="1"/>
      <protection locked="0"/>
    </xf>
    <xf numFmtId="4" fontId="0" fillId="41" borderId="47" xfId="0" applyNumberFormat="1" applyFill="1" applyBorder="1" applyAlignment="1" applyProtection="1">
      <alignment horizontal="right" vertical="center" wrapText="1"/>
      <protection locked="0"/>
    </xf>
    <xf numFmtId="4" fontId="0" fillId="41" borderId="57" xfId="0" applyNumberFormat="1" applyFill="1" applyBorder="1" applyAlignment="1" applyProtection="1">
      <alignment horizontal="right" vertical="center" wrapText="1"/>
      <protection locked="0"/>
    </xf>
    <xf numFmtId="4" fontId="0" fillId="41" borderId="58" xfId="0" applyNumberFormat="1" applyFill="1" applyBorder="1" applyAlignment="1" applyProtection="1">
      <alignment horizontal="right" vertical="center" wrapText="1"/>
      <protection locked="0"/>
    </xf>
    <xf numFmtId="0" fontId="0" fillId="0" borderId="54" xfId="0" applyNumberFormat="1" applyFill="1" applyBorder="1" applyAlignment="1" applyProtection="1">
      <alignment horizontal="left" vertical="center" wrapText="1"/>
      <protection/>
    </xf>
    <xf numFmtId="0" fontId="0" fillId="0" borderId="10" xfId="0" applyNumberFormat="1" applyFill="1" applyBorder="1" applyAlignment="1" applyProtection="1">
      <alignment horizontal="left" vertical="center" wrapText="1"/>
      <protection/>
    </xf>
    <xf numFmtId="0" fontId="0" fillId="0" borderId="10" xfId="0" applyNumberFormat="1" applyFill="1" applyBorder="1" applyAlignment="1" applyProtection="1">
      <alignment horizontal="left" vertical="center" wrapText="1" indent="1"/>
      <protection/>
    </xf>
    <xf numFmtId="0" fontId="0" fillId="0" borderId="10" xfId="0" applyNumberFormat="1" applyFill="1" applyBorder="1" applyAlignment="1" applyProtection="1">
      <alignment horizontal="center" vertical="center" wrapText="1"/>
      <protection/>
    </xf>
    <xf numFmtId="0" fontId="0" fillId="0" borderId="10" xfId="0" applyNumberFormat="1" applyFill="1" applyBorder="1" applyAlignment="1" applyProtection="1">
      <alignment horizontal="left" vertical="center" wrapText="1" indent="2"/>
      <protection/>
    </xf>
    <xf numFmtId="0" fontId="0" fillId="0" borderId="10" xfId="0" applyNumberFormat="1" applyFill="1" applyBorder="1" applyAlignment="1" applyProtection="1">
      <alignment horizontal="left" vertical="center" wrapText="1" indent="3"/>
      <protection/>
    </xf>
    <xf numFmtId="0" fontId="0" fillId="0" borderId="54" xfId="0" applyNumberFormat="1" applyFill="1" applyBorder="1" applyAlignment="1" applyProtection="1">
      <alignment horizontal="center" vertical="center" wrapText="1"/>
      <protection/>
    </xf>
    <xf numFmtId="4" fontId="0" fillId="41" borderId="47" xfId="0" applyNumberFormat="1" applyFill="1" applyBorder="1" applyAlignment="1" applyProtection="1">
      <alignment horizontal="right"/>
      <protection locked="0"/>
    </xf>
    <xf numFmtId="0" fontId="5" fillId="33" borderId="59" xfId="62" applyFont="1" applyFill="1" applyBorder="1" applyAlignment="1" applyProtection="1">
      <alignment horizontal="center" vertical="center" wrapText="1"/>
      <protection/>
    </xf>
    <xf numFmtId="0" fontId="0" fillId="0" borderId="56" xfId="0" applyNumberFormat="1" applyFill="1" applyBorder="1" applyAlignment="1" applyProtection="1">
      <alignment horizontal="left" vertical="center" wrapText="1"/>
      <protection/>
    </xf>
    <xf numFmtId="0" fontId="0" fillId="42" borderId="53" xfId="57" applyNumberFormat="1" applyFill="1" applyBorder="1" applyAlignment="1" applyProtection="1">
      <alignment horizontal="center" vertical="center" wrapText="1"/>
      <protection/>
    </xf>
    <xf numFmtId="0" fontId="0" fillId="37" borderId="0" xfId="0" applyFont="1" applyFill="1" applyAlignment="1">
      <alignment/>
    </xf>
    <xf numFmtId="0" fontId="0" fillId="0" borderId="56" xfId="0" applyNumberFormat="1" applyFill="1" applyBorder="1" applyAlignment="1" applyProtection="1">
      <alignment horizontal="center" vertical="center" wrapText="1"/>
      <protection/>
    </xf>
    <xf numFmtId="0" fontId="0" fillId="0" borderId="18" xfId="0" applyFont="1" applyBorder="1" applyAlignment="1">
      <alignment/>
    </xf>
    <xf numFmtId="0" fontId="0" fillId="0" borderId="27" xfId="0" applyFont="1" applyBorder="1" applyAlignment="1">
      <alignment horizontal="center" vertical="center"/>
    </xf>
    <xf numFmtId="0" fontId="0" fillId="0" borderId="27" xfId="0" applyFont="1" applyBorder="1" applyAlignment="1">
      <alignment/>
    </xf>
    <xf numFmtId="0" fontId="0" fillId="0" borderId="19" xfId="0" applyFont="1" applyBorder="1" applyAlignment="1">
      <alignment/>
    </xf>
    <xf numFmtId="0" fontId="0" fillId="0" borderId="21" xfId="0" applyFont="1" applyBorder="1" applyAlignment="1">
      <alignment/>
    </xf>
    <xf numFmtId="0" fontId="0" fillId="0" borderId="28" xfId="0" applyFont="1" applyBorder="1" applyAlignment="1">
      <alignment horizontal="center" vertical="center"/>
    </xf>
    <xf numFmtId="0" fontId="0" fillId="0" borderId="28" xfId="0" applyFont="1" applyBorder="1" applyAlignment="1">
      <alignment/>
    </xf>
    <xf numFmtId="14" fontId="1" fillId="0" borderId="60" xfId="57" applyNumberFormat="1" applyFont="1" applyFill="1" applyBorder="1" applyAlignment="1" applyProtection="1">
      <alignment horizontal="center" vertical="center" wrapText="1"/>
      <protection locked="0"/>
    </xf>
    <xf numFmtId="0" fontId="0" fillId="41" borderId="53" xfId="57" applyNumberFormat="1" applyFill="1" applyBorder="1" applyAlignment="1" applyProtection="1">
      <alignment horizontal="left" vertical="center" wrapText="1"/>
      <protection locked="0"/>
    </xf>
    <xf numFmtId="14" fontId="0" fillId="41" borderId="53" xfId="57" applyNumberFormat="1" applyFill="1" applyBorder="1" applyAlignment="1" applyProtection="1">
      <alignment horizontal="center" vertical="center"/>
      <protection locked="0"/>
    </xf>
    <xf numFmtId="0" fontId="0" fillId="41" borderId="53" xfId="57" applyNumberFormat="1" applyFill="1" applyBorder="1" applyAlignment="1" applyProtection="1">
      <alignment horizontal="center" vertical="center"/>
      <protection locked="0"/>
    </xf>
    <xf numFmtId="14" fontId="0" fillId="41" borderId="61" xfId="57" applyNumberFormat="1" applyFill="1" applyBorder="1" applyAlignment="1" applyProtection="1">
      <alignment horizontal="center" vertical="center"/>
      <protection locked="0"/>
    </xf>
    <xf numFmtId="4" fontId="0" fillId="41" borderId="10" xfId="0" applyNumberFormat="1" applyFill="1" applyBorder="1" applyAlignment="1" applyProtection="1">
      <alignment horizontal="left" vertical="center" indent="2"/>
      <protection locked="0"/>
    </xf>
    <xf numFmtId="4" fontId="0" fillId="41" borderId="47" xfId="0" applyNumberFormat="1" applyFill="1" applyBorder="1" applyAlignment="1" applyProtection="1">
      <alignment horizontal="center" wrapText="1"/>
      <protection locked="0"/>
    </xf>
    <xf numFmtId="4" fontId="0" fillId="41" borderId="47" xfId="0" applyNumberFormat="1" applyFill="1" applyBorder="1" applyAlignment="1" applyProtection="1">
      <alignment horizontal="right" vertical="center"/>
      <protection locked="0"/>
    </xf>
    <xf numFmtId="167" fontId="0" fillId="41" borderId="47" xfId="0" applyNumberFormat="1" applyFill="1" applyBorder="1" applyAlignment="1" applyProtection="1">
      <alignment horizontal="right" vertical="center"/>
      <protection locked="0"/>
    </xf>
    <xf numFmtId="4" fontId="0" fillId="41" borderId="58" xfId="0" applyNumberFormat="1" applyFill="1" applyBorder="1" applyAlignment="1" applyProtection="1">
      <alignment horizontal="right" vertical="center"/>
      <protection locked="0"/>
    </xf>
    <xf numFmtId="4" fontId="0" fillId="41" borderId="10" xfId="0" applyNumberFormat="1" applyFill="1" applyBorder="1" applyAlignment="1" applyProtection="1">
      <alignment horizontal="left" indent="1"/>
      <protection locked="0"/>
    </xf>
    <xf numFmtId="4" fontId="0" fillId="41" borderId="55" xfId="0" applyNumberFormat="1" applyFill="1" applyBorder="1" applyAlignment="1" applyProtection="1">
      <alignment horizontal="right"/>
      <protection locked="0"/>
    </xf>
    <xf numFmtId="0" fontId="0" fillId="0" borderId="0" xfId="0" applyFont="1" applyFill="1" applyBorder="1" applyAlignment="1">
      <alignment horizontal="center" vertical="center" wrapText="1"/>
    </xf>
    <xf numFmtId="0" fontId="12" fillId="0" borderId="0" xfId="0" applyFont="1" applyFill="1" applyBorder="1" applyAlignment="1">
      <alignment horizontal="left" vertical="center" wrapText="1"/>
    </xf>
    <xf numFmtId="0" fontId="1" fillId="0" borderId="0" xfId="58" applyNumberFormat="1" applyFont="1" applyFill="1" applyBorder="1" applyAlignment="1" applyProtection="1">
      <alignment horizontal="left" vertical="center" wrapText="1"/>
      <protection locked="0"/>
    </xf>
    <xf numFmtId="0" fontId="5" fillId="0" borderId="0" xfId="58" applyNumberFormat="1" applyFont="1" applyFill="1" applyBorder="1" applyAlignment="1" applyProtection="1">
      <alignment horizontal="left" vertical="center" wrapText="1"/>
      <protection locked="0"/>
    </xf>
    <xf numFmtId="0" fontId="12" fillId="0" borderId="0" xfId="0" applyFont="1" applyAlignment="1">
      <alignment horizontal="right" vertical="center"/>
    </xf>
    <xf numFmtId="0" fontId="12" fillId="0" borderId="0" xfId="0" applyFont="1" applyAlignment="1">
      <alignment horizontal="right"/>
    </xf>
    <xf numFmtId="0" fontId="6" fillId="33" borderId="0" xfId="64" applyFont="1" applyFill="1" applyBorder="1" applyAlignment="1" applyProtection="1">
      <alignment horizontal="right" vertical="top" wrapText="1"/>
      <protection/>
    </xf>
    <xf numFmtId="0" fontId="12" fillId="0" borderId="0" xfId="0" applyFont="1" applyFill="1" applyBorder="1" applyAlignment="1">
      <alignment horizontal="center" wrapText="1"/>
    </xf>
    <xf numFmtId="0" fontId="0" fillId="0" borderId="0" xfId="0" applyBorder="1" applyAlignment="1">
      <alignment horizontal="center"/>
    </xf>
    <xf numFmtId="0" fontId="19" fillId="0" borderId="0" xfId="0" applyFont="1" applyFill="1" applyBorder="1" applyAlignment="1">
      <alignment horizontal="center" vertical="center" wrapText="1"/>
    </xf>
    <xf numFmtId="0" fontId="5" fillId="41" borderId="62" xfId="63" applyNumberFormat="1" applyFont="1" applyFill="1" applyBorder="1" applyAlignment="1" applyProtection="1">
      <alignment horizontal="center" vertical="center" wrapText="1"/>
      <protection locked="0"/>
    </xf>
    <xf numFmtId="0" fontId="5" fillId="41" borderId="63" xfId="63" applyNumberFormat="1" applyFont="1" applyFill="1" applyBorder="1" applyAlignment="1" applyProtection="1">
      <alignment horizontal="center" vertical="center" wrapText="1"/>
      <protection locked="0"/>
    </xf>
    <xf numFmtId="165" fontId="5" fillId="40" borderId="64" xfId="63" applyNumberFormat="1" applyFont="1" applyFill="1" applyBorder="1" applyAlignment="1" applyProtection="1">
      <alignment horizontal="center" vertical="center" wrapText="1"/>
      <protection locked="0"/>
    </xf>
    <xf numFmtId="165" fontId="5" fillId="40" borderId="65" xfId="63" applyNumberFormat="1" applyFont="1" applyFill="1" applyBorder="1" applyAlignment="1" applyProtection="1">
      <alignment horizontal="center" vertical="center" wrapText="1"/>
      <protection locked="0"/>
    </xf>
    <xf numFmtId="0" fontId="39" fillId="40" borderId="62" xfId="42" applyNumberFormat="1" applyFill="1" applyBorder="1" applyAlignment="1" applyProtection="1">
      <alignment horizontal="center" vertical="center" wrapText="1"/>
      <protection locked="0"/>
    </xf>
    <xf numFmtId="0" fontId="5" fillId="40" borderId="63" xfId="63" applyNumberFormat="1" applyFont="1" applyFill="1" applyBorder="1" applyAlignment="1" applyProtection="1">
      <alignment horizontal="center" vertical="center" wrapText="1"/>
      <protection locked="0"/>
    </xf>
    <xf numFmtId="0" fontId="6" fillId="33" borderId="15" xfId="61" applyFont="1" applyFill="1" applyBorder="1" applyAlignment="1" applyProtection="1">
      <alignment horizontal="center" vertical="center" wrapText="1"/>
      <protection/>
    </xf>
    <xf numFmtId="0" fontId="6" fillId="33" borderId="66" xfId="61" applyFont="1" applyFill="1" applyBorder="1" applyAlignment="1" applyProtection="1">
      <alignment horizontal="center" vertical="center" wrapText="1"/>
      <protection/>
    </xf>
    <xf numFmtId="0" fontId="6" fillId="33" borderId="67" xfId="61" applyFont="1" applyFill="1" applyBorder="1" applyAlignment="1" applyProtection="1">
      <alignment horizontal="center" vertical="center" wrapText="1"/>
      <protection/>
    </xf>
    <xf numFmtId="0" fontId="5" fillId="41" borderId="68" xfId="61" applyNumberFormat="1" applyFont="1" applyFill="1" applyBorder="1" applyAlignment="1" applyProtection="1">
      <alignment horizontal="center" vertical="center" wrapText="1"/>
      <protection locked="0"/>
    </xf>
    <xf numFmtId="0" fontId="5" fillId="41" borderId="69" xfId="61" applyNumberFormat="1" applyFont="1" applyFill="1" applyBorder="1" applyAlignment="1" applyProtection="1">
      <alignment horizontal="center" vertical="center" wrapText="1"/>
      <protection locked="0"/>
    </xf>
    <xf numFmtId="0" fontId="5" fillId="41" borderId="70" xfId="61" applyNumberFormat="1" applyFont="1" applyFill="1" applyBorder="1" applyAlignment="1" applyProtection="1">
      <alignment horizontal="center" vertical="center" wrapText="1"/>
      <protection locked="0"/>
    </xf>
    <xf numFmtId="0" fontId="5" fillId="41" borderId="71" xfId="61" applyNumberFormat="1" applyFont="1" applyFill="1" applyBorder="1" applyAlignment="1" applyProtection="1">
      <alignment horizontal="center" vertical="center" wrapText="1"/>
      <protection locked="0"/>
    </xf>
    <xf numFmtId="0" fontId="5" fillId="40" borderId="64" xfId="63" applyNumberFormat="1" applyFont="1" applyFill="1" applyBorder="1" applyAlignment="1" applyProtection="1">
      <alignment horizontal="center" vertical="center" wrapText="1"/>
      <protection locked="0"/>
    </xf>
    <xf numFmtId="0" fontId="5" fillId="40" borderId="65" xfId="63" applyNumberFormat="1" applyFont="1" applyFill="1" applyBorder="1" applyAlignment="1" applyProtection="1">
      <alignment horizontal="center" vertical="center" wrapText="1"/>
      <protection locked="0"/>
    </xf>
    <xf numFmtId="0" fontId="5" fillId="41" borderId="64" xfId="63" applyNumberFormat="1" applyFont="1" applyFill="1" applyBorder="1" applyAlignment="1" applyProtection="1">
      <alignment horizontal="center" vertical="center" wrapText="1"/>
      <protection locked="0"/>
    </xf>
    <xf numFmtId="0" fontId="5" fillId="41" borderId="65" xfId="63" applyNumberFormat="1" applyFont="1" applyFill="1" applyBorder="1" applyAlignment="1" applyProtection="1">
      <alignment horizontal="center" vertical="center" wrapText="1"/>
      <protection locked="0"/>
    </xf>
    <xf numFmtId="0" fontId="5" fillId="42" borderId="66" xfId="63" applyNumberFormat="1" applyFont="1" applyFill="1" applyBorder="1" applyAlignment="1" applyProtection="1">
      <alignment horizontal="center" vertical="center" wrapText="1"/>
      <protection/>
    </xf>
    <xf numFmtId="0" fontId="5" fillId="42" borderId="67" xfId="63" applyNumberFormat="1" applyFont="1" applyFill="1" applyBorder="1" applyAlignment="1" applyProtection="1">
      <alignment horizontal="center" vertical="center" wrapText="1"/>
      <protection/>
    </xf>
    <xf numFmtId="49" fontId="5" fillId="42" borderId="72" xfId="63" applyNumberFormat="1" applyFont="1" applyFill="1" applyBorder="1" applyAlignment="1" applyProtection="1">
      <alignment horizontal="center" vertical="center" wrapText="1"/>
      <protection/>
    </xf>
    <xf numFmtId="49" fontId="5" fillId="42" borderId="68" xfId="63" applyNumberFormat="1" applyFont="1" applyFill="1" applyBorder="1" applyAlignment="1" applyProtection="1">
      <alignment horizontal="center" vertical="center" wrapText="1"/>
      <protection/>
    </xf>
    <xf numFmtId="49" fontId="5" fillId="42" borderId="70" xfId="63" applyNumberFormat="1" applyFont="1" applyFill="1" applyBorder="1" applyAlignment="1" applyProtection="1">
      <alignment horizontal="center" vertical="center" wrapText="1"/>
      <protection/>
    </xf>
    <xf numFmtId="49" fontId="5" fillId="42" borderId="71" xfId="63" applyNumberFormat="1" applyFont="1" applyFill="1" applyBorder="1" applyAlignment="1" applyProtection="1">
      <alignment horizontal="center" vertical="center" wrapText="1"/>
      <protection/>
    </xf>
    <xf numFmtId="0" fontId="6" fillId="0" borderId="15" xfId="61" applyFont="1" applyFill="1" applyBorder="1" applyAlignment="1" applyProtection="1">
      <alignment horizontal="center" vertical="center" wrapText="1"/>
      <protection/>
    </xf>
    <xf numFmtId="0" fontId="6" fillId="0" borderId="66" xfId="61" applyFont="1" applyFill="1" applyBorder="1" applyAlignment="1" applyProtection="1">
      <alignment horizontal="center" vertical="center" wrapText="1"/>
      <protection/>
    </xf>
    <xf numFmtId="0" fontId="6" fillId="0" borderId="67" xfId="61" applyFont="1" applyFill="1" applyBorder="1" applyAlignment="1" applyProtection="1">
      <alignment horizontal="center" vertical="center" wrapText="1"/>
      <protection/>
    </xf>
    <xf numFmtId="49" fontId="5" fillId="40" borderId="70" xfId="61" applyNumberFormat="1" applyFont="1" applyFill="1" applyBorder="1" applyAlignment="1" applyProtection="1">
      <alignment horizontal="center" vertical="center" wrapText="1"/>
      <protection locked="0"/>
    </xf>
    <xf numFmtId="49" fontId="5" fillId="40" borderId="71" xfId="61" applyNumberFormat="1" applyFont="1" applyFill="1" applyBorder="1" applyAlignment="1" applyProtection="1">
      <alignment horizontal="center" vertical="center" wrapText="1"/>
      <protection locked="0"/>
    </xf>
    <xf numFmtId="0" fontId="4" fillId="0" borderId="0" xfId="61" applyFont="1" applyFill="1" applyBorder="1" applyAlignment="1" applyProtection="1">
      <alignment horizontal="center" vertical="center" wrapText="1"/>
      <protection/>
    </xf>
    <xf numFmtId="0" fontId="6" fillId="33" borderId="0" xfId="61" applyFont="1" applyFill="1" applyBorder="1" applyAlignment="1" applyProtection="1">
      <alignment horizontal="center" vertical="center" wrapText="1"/>
      <protection/>
    </xf>
    <xf numFmtId="0" fontId="5" fillId="33" borderId="73" xfId="61" applyFont="1" applyFill="1" applyBorder="1" applyAlignment="1" applyProtection="1">
      <alignment horizontal="center" vertical="center" wrapText="1"/>
      <protection/>
    </xf>
    <xf numFmtId="0" fontId="5" fillId="33" borderId="0" xfId="61" applyFont="1" applyFill="1" applyBorder="1" applyAlignment="1" applyProtection="1">
      <alignment horizontal="center" vertical="center" wrapText="1"/>
      <protection/>
    </xf>
    <xf numFmtId="14" fontId="5" fillId="33" borderId="0" xfId="63" applyNumberFormat="1" applyFont="1" applyFill="1" applyBorder="1" applyAlignment="1" applyProtection="1">
      <alignment horizontal="center" vertical="center" wrapText="1"/>
      <protection/>
    </xf>
    <xf numFmtId="0" fontId="5" fillId="33" borderId="59" xfId="62" applyFont="1" applyFill="1" applyBorder="1" applyAlignment="1" applyProtection="1">
      <alignment horizontal="center" vertical="center" wrapText="1"/>
      <protection/>
    </xf>
    <xf numFmtId="0" fontId="5" fillId="33" borderId="74" xfId="62" applyFont="1" applyFill="1" applyBorder="1" applyAlignment="1" applyProtection="1">
      <alignment horizontal="center" vertical="center" wrapText="1"/>
      <protection/>
    </xf>
    <xf numFmtId="0" fontId="5" fillId="0" borderId="0" xfId="42" applyFont="1" applyFill="1" applyBorder="1" applyAlignment="1" applyProtection="1">
      <alignment horizontal="left" wrapText="1"/>
      <protection/>
    </xf>
    <xf numFmtId="0" fontId="19" fillId="35" borderId="19" xfId="0" applyFont="1" applyFill="1" applyBorder="1" applyAlignment="1">
      <alignment horizontal="center" vertical="center" wrapText="1"/>
    </xf>
    <xf numFmtId="0" fontId="19" fillId="35" borderId="0" xfId="0" applyFont="1" applyFill="1" applyBorder="1" applyAlignment="1">
      <alignment horizontal="center" vertical="center" wrapText="1"/>
    </xf>
    <xf numFmtId="0" fontId="19" fillId="35" borderId="20" xfId="0" applyFont="1" applyFill="1" applyBorder="1" applyAlignment="1">
      <alignment horizontal="center" vertical="center" wrapText="1"/>
    </xf>
    <xf numFmtId="0" fontId="19" fillId="35" borderId="18" xfId="0" applyFont="1" applyFill="1" applyBorder="1" applyAlignment="1">
      <alignment horizontal="center" vertical="top" wrapText="1"/>
    </xf>
    <xf numFmtId="0" fontId="19" fillId="35" borderId="27" xfId="0" applyFont="1" applyFill="1" applyBorder="1" applyAlignment="1">
      <alignment horizontal="center" vertical="top" wrapText="1"/>
    </xf>
    <xf numFmtId="0" fontId="19" fillId="35" borderId="23" xfId="0" applyFont="1" applyFill="1" applyBorder="1" applyAlignment="1">
      <alignment horizontal="center" vertical="top" wrapText="1"/>
    </xf>
    <xf numFmtId="0" fontId="19" fillId="35" borderId="21" xfId="0" applyFont="1" applyFill="1" applyBorder="1" applyAlignment="1">
      <alignment horizontal="center" vertical="center"/>
    </xf>
    <xf numFmtId="0" fontId="19" fillId="35" borderId="28" xfId="0" applyFont="1" applyFill="1" applyBorder="1" applyAlignment="1">
      <alignment horizontal="center" vertical="center"/>
    </xf>
    <xf numFmtId="0" fontId="19" fillId="35" borderId="22" xfId="0" applyFont="1" applyFill="1" applyBorder="1" applyAlignment="1">
      <alignment horizontal="center" vertical="center"/>
    </xf>
    <xf numFmtId="0" fontId="19" fillId="35" borderId="19" xfId="0" applyFont="1" applyFill="1" applyBorder="1" applyAlignment="1">
      <alignment horizontal="center" vertical="center"/>
    </xf>
    <xf numFmtId="0" fontId="19" fillId="35" borderId="0" xfId="0" applyFont="1" applyFill="1" applyBorder="1" applyAlignment="1">
      <alignment horizontal="center" vertical="center"/>
    </xf>
    <xf numFmtId="0" fontId="19" fillId="35" borderId="20" xfId="0" applyFont="1" applyFill="1" applyBorder="1" applyAlignment="1">
      <alignment horizontal="center" vertical="center"/>
    </xf>
    <xf numFmtId="0" fontId="5" fillId="0" borderId="0" xfId="42" applyFont="1" applyFill="1" applyBorder="1" applyAlignment="1" applyProtection="1">
      <alignment horizontal="left" vertical="top" wrapText="1"/>
      <protection/>
    </xf>
    <xf numFmtId="0" fontId="19" fillId="35" borderId="21" xfId="0" applyFont="1" applyFill="1" applyBorder="1" applyAlignment="1">
      <alignment horizontal="center" vertical="center" wrapText="1"/>
    </xf>
    <xf numFmtId="0" fontId="19" fillId="35" borderId="28" xfId="0" applyFont="1" applyFill="1" applyBorder="1" applyAlignment="1">
      <alignment horizontal="center" vertical="center" wrapText="1"/>
    </xf>
    <xf numFmtId="0" fontId="19" fillId="35" borderId="22" xfId="0" applyFont="1" applyFill="1" applyBorder="1" applyAlignment="1">
      <alignment horizontal="center" vertical="center" wrapText="1"/>
    </xf>
    <xf numFmtId="0" fontId="12" fillId="0" borderId="0" xfId="0" applyFont="1" applyFill="1" applyBorder="1" applyAlignment="1" applyProtection="1">
      <alignment horizontal="left" vertical="top" wrapText="1"/>
      <protection/>
    </xf>
    <xf numFmtId="0" fontId="0" fillId="0" borderId="59" xfId="57" applyFill="1" applyBorder="1" applyAlignment="1" applyProtection="1">
      <alignment horizontal="center" vertical="center" wrapText="1"/>
      <protection/>
    </xf>
    <xf numFmtId="0" fontId="0" fillId="0" borderId="46" xfId="57" applyFill="1" applyBorder="1" applyAlignment="1" applyProtection="1">
      <alignment horizontal="center" vertical="center" wrapText="1"/>
      <protection/>
    </xf>
    <xf numFmtId="14" fontId="1" fillId="0" borderId="75" xfId="57" applyNumberFormat="1" applyFont="1" applyFill="1" applyBorder="1" applyAlignment="1" applyProtection="1">
      <alignment horizontal="center" vertical="center" wrapText="1"/>
      <protection locked="0"/>
    </xf>
    <xf numFmtId="14" fontId="1" fillId="0" borderId="57" xfId="57" applyNumberFormat="1" applyFont="1" applyFill="1" applyBorder="1" applyAlignment="1" applyProtection="1">
      <alignment horizontal="center" vertical="center" wrapText="1"/>
      <protection locked="0"/>
    </xf>
    <xf numFmtId="0" fontId="0" fillId="40" borderId="76" xfId="0" applyNumberFormat="1" applyFill="1" applyBorder="1" applyAlignment="1" applyProtection="1">
      <alignment horizontal="center" vertical="center"/>
      <protection locked="0"/>
    </xf>
    <xf numFmtId="0" fontId="0" fillId="40" borderId="77" xfId="0" applyNumberFormat="1" applyFill="1" applyBorder="1" applyAlignment="1" applyProtection="1">
      <alignment horizontal="center" vertical="center"/>
      <protection locked="0"/>
    </xf>
    <xf numFmtId="0" fontId="0" fillId="40" borderId="24" xfId="0" applyNumberFormat="1" applyFill="1" applyBorder="1" applyAlignment="1" applyProtection="1">
      <alignment horizontal="left" vertical="center" wrapText="1"/>
      <protection locked="0"/>
    </xf>
    <xf numFmtId="0" fontId="0" fillId="40" borderId="26" xfId="0" applyNumberFormat="1" applyFill="1" applyBorder="1" applyAlignment="1" applyProtection="1">
      <alignment horizontal="left" vertical="center" wrapText="1"/>
      <protection locked="0"/>
    </xf>
    <xf numFmtId="0" fontId="0" fillId="40" borderId="25" xfId="0" applyNumberFormat="1" applyFill="1" applyBorder="1" applyAlignment="1" applyProtection="1">
      <alignment horizontal="left" vertical="center" wrapText="1"/>
      <protection locked="0"/>
    </xf>
    <xf numFmtId="0" fontId="12" fillId="0" borderId="78" xfId="57" applyNumberFormat="1" applyFont="1" applyFill="1" applyBorder="1" applyAlignment="1" applyProtection="1">
      <alignment vertical="center" wrapText="1"/>
      <protection locked="0"/>
    </xf>
    <xf numFmtId="0" fontId="12" fillId="0" borderId="79" xfId="57" applyNumberFormat="1" applyFont="1" applyFill="1" applyBorder="1" applyAlignment="1" applyProtection="1">
      <alignment vertical="center" wrapText="1"/>
      <protection locked="0"/>
    </xf>
    <xf numFmtId="0" fontId="0" fillId="0" borderId="74" xfId="57" applyFill="1" applyBorder="1" applyAlignment="1" applyProtection="1">
      <alignment horizontal="center" vertical="center" wrapText="1"/>
      <protection/>
    </xf>
    <xf numFmtId="0" fontId="0" fillId="0" borderId="40" xfId="57" applyFill="1" applyBorder="1" applyAlignment="1" applyProtection="1">
      <alignment horizontal="center" vertical="center" wrapText="1"/>
      <protection/>
    </xf>
    <xf numFmtId="14" fontId="1" fillId="0" borderId="50" xfId="57" applyNumberFormat="1" applyFont="1" applyFill="1" applyBorder="1" applyAlignment="1" applyProtection="1">
      <alignment horizontal="center" vertical="center" wrapText="1"/>
      <protection locked="0"/>
    </xf>
    <xf numFmtId="14" fontId="1" fillId="0" borderId="77" xfId="57" applyNumberFormat="1" applyFont="1" applyFill="1" applyBorder="1" applyAlignment="1" applyProtection="1">
      <alignment horizontal="center" vertical="center" wrapText="1"/>
      <protection locked="0"/>
    </xf>
    <xf numFmtId="0" fontId="0" fillId="42" borderId="80" xfId="0" applyNumberFormat="1" applyFill="1" applyBorder="1" applyAlignment="1" applyProtection="1">
      <alignment horizontal="left" vertical="center"/>
      <protection/>
    </xf>
    <xf numFmtId="0" fontId="0" fillId="42" borderId="81" xfId="0" applyNumberFormat="1" applyFill="1" applyBorder="1" applyAlignment="1" applyProtection="1">
      <alignment horizontal="left" vertical="center"/>
      <protection/>
    </xf>
    <xf numFmtId="0" fontId="19" fillId="0" borderId="0" xfId="0" applyFont="1" applyFill="1" applyBorder="1" applyAlignment="1">
      <alignment horizontal="center" wrapText="1"/>
    </xf>
  </cellXfs>
  <cellStyles count="6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2 2" xfId="53"/>
    <cellStyle name="Обычный 2" xfId="54"/>
    <cellStyle name="Обычный 2 2" xfId="55"/>
    <cellStyle name="Обычный 3" xfId="56"/>
    <cellStyle name="Обычный 4" xfId="57"/>
    <cellStyle name="Обычный_KV.ITOG.4.78(v1.0)" xfId="58"/>
    <cellStyle name="Обычный_PRIL1.ELECTR" xfId="59"/>
    <cellStyle name="Обычный_WARM.TOPL.Q1.2010" xfId="60"/>
    <cellStyle name="Обычный_ЖКУ_проект3" xfId="61"/>
    <cellStyle name="Обычный_Мониторинг по тарифам ТОWRK_BU" xfId="62"/>
    <cellStyle name="Обычный_форма 1 водопровод для орг" xfId="63"/>
    <cellStyle name="Обычный_Формы 2-РЭК и  3-РЭК " xfId="64"/>
    <cellStyle name="Followed Hyperlink" xfId="65"/>
    <cellStyle name="Плохой" xfId="66"/>
    <cellStyle name="Пояснение" xfId="67"/>
    <cellStyle name="Примечание" xfId="68"/>
    <cellStyle name="Percent" xfId="69"/>
    <cellStyle name="Связанная ячейка" xfId="70"/>
    <cellStyle name="Текст предупреждения" xfId="71"/>
    <cellStyle name="Comma" xfId="72"/>
    <cellStyle name="Comma [0]" xfId="73"/>
    <cellStyle name="Финансовый 3 8" xfId="74"/>
    <cellStyle name="Хороший"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10</xdr:row>
      <xdr:rowOff>133350</xdr:rowOff>
    </xdr:from>
    <xdr:to>
      <xdr:col>7</xdr:col>
      <xdr:colOff>0</xdr:colOff>
      <xdr:row>32</xdr:row>
      <xdr:rowOff>19050</xdr:rowOff>
    </xdr:to>
    <xdr:sp>
      <xdr:nvSpPr>
        <xdr:cNvPr id="1" name="Скругленный прямоугольник 1"/>
        <xdr:cNvSpPr>
          <a:spLocks/>
        </xdr:cNvSpPr>
      </xdr:nvSpPr>
      <xdr:spPr>
        <a:xfrm>
          <a:off x="1219200" y="1400175"/>
          <a:ext cx="6515100" cy="8763000"/>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581025</xdr:colOff>
      <xdr:row>6</xdr:row>
      <xdr:rowOff>142875</xdr:rowOff>
    </xdr:from>
    <xdr:to>
      <xdr:col>7</xdr:col>
      <xdr:colOff>19050</xdr:colOff>
      <xdr:row>9</xdr:row>
      <xdr:rowOff>9525</xdr:rowOff>
    </xdr:to>
    <xdr:sp>
      <xdr:nvSpPr>
        <xdr:cNvPr id="2" name="Скругленный прямоугольник 2"/>
        <xdr:cNvSpPr>
          <a:spLocks/>
        </xdr:cNvSpPr>
      </xdr:nvSpPr>
      <xdr:spPr>
        <a:xfrm>
          <a:off x="1190625" y="571500"/>
          <a:ext cx="6562725" cy="561975"/>
        </a:xfrm>
        <a:prstGeom prst="roundRect">
          <a:avLst/>
        </a:prstGeom>
        <a:solidFill>
          <a:srgbClr val="BFBFBF">
            <a:alpha val="20000"/>
          </a:srgbClr>
        </a:solidFill>
        <a:ln w="19050"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1028700</xdr:colOff>
      <xdr:row>5</xdr:row>
      <xdr:rowOff>152400</xdr:rowOff>
    </xdr:from>
    <xdr:to>
      <xdr:col>8</xdr:col>
      <xdr:colOff>19050</xdr:colOff>
      <xdr:row>6</xdr:row>
      <xdr:rowOff>371475</xdr:rowOff>
    </xdr:to>
    <xdr:sp>
      <xdr:nvSpPr>
        <xdr:cNvPr id="1" name="Скругленный прямоугольник 5"/>
        <xdr:cNvSpPr>
          <a:spLocks/>
        </xdr:cNvSpPr>
      </xdr:nvSpPr>
      <xdr:spPr>
        <a:xfrm>
          <a:off x="1028700" y="514350"/>
          <a:ext cx="6924675" cy="400050"/>
        </a:xfrm>
        <a:prstGeom prst="roundRect">
          <a:avLst/>
        </a:prstGeom>
        <a:solidFill>
          <a:srgbClr val="BFBFBF">
            <a:alpha val="20000"/>
          </a:srgbClr>
        </a:solidFill>
        <a:ln w="19050"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7</xdr:col>
      <xdr:colOff>28575</xdr:colOff>
      <xdr:row>18</xdr:row>
      <xdr:rowOff>180975</xdr:rowOff>
    </xdr:from>
    <xdr:to>
      <xdr:col>7</xdr:col>
      <xdr:colOff>466725</xdr:colOff>
      <xdr:row>20</xdr:row>
      <xdr:rowOff>0</xdr:rowOff>
    </xdr:to>
    <xdr:sp macro="[0]!Sheet_10.KindActivButton_click">
      <xdr:nvSpPr>
        <xdr:cNvPr id="2" name="Овал 18"/>
        <xdr:cNvSpPr>
          <a:spLocks/>
        </xdr:cNvSpPr>
      </xdr:nvSpPr>
      <xdr:spPr>
        <a:xfrm>
          <a:off x="7486650" y="4057650"/>
          <a:ext cx="438150" cy="361950"/>
        </a:xfrm>
        <a:prstGeom prst="ellipse">
          <a:avLst/>
        </a:prstGeom>
        <a:blipFill>
          <a:blip r:embed="rId1"/>
          <a:srcRect/>
          <a:stretch>
            <a:fillRect/>
          </a:stretch>
        </a:blipFill>
        <a:ln w="9525" cmpd="sng">
          <a:solidFill>
            <a:srgbClr val="000000">
              <a:alpha val="50195"/>
            </a:srgbClr>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fPrintsWithSheet="0"/>
  </xdr:twoCellAnchor>
  <xdr:twoCellAnchor>
    <xdr:from>
      <xdr:col>3</xdr:col>
      <xdr:colOff>466725</xdr:colOff>
      <xdr:row>11</xdr:row>
      <xdr:rowOff>0</xdr:rowOff>
    </xdr:from>
    <xdr:to>
      <xdr:col>7</xdr:col>
      <xdr:colOff>9525</xdr:colOff>
      <xdr:row>12</xdr:row>
      <xdr:rowOff>9525</xdr:rowOff>
    </xdr:to>
    <xdr:sp>
      <xdr:nvSpPr>
        <xdr:cNvPr id="3" name="AutoShape 2651"/>
        <xdr:cNvSpPr>
          <a:spLocks/>
        </xdr:cNvSpPr>
      </xdr:nvSpPr>
      <xdr:spPr>
        <a:xfrm>
          <a:off x="1514475" y="1581150"/>
          <a:ext cx="5953125" cy="514350"/>
        </a:xfrm>
        <a:prstGeom prst="flowChartAlternateProcess">
          <a:avLst/>
        </a:prstGeom>
        <a:noFill/>
        <a:ln w="9525"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twoCellAnchor>
    <xdr:from>
      <xdr:col>4</xdr:col>
      <xdr:colOff>0</xdr:colOff>
      <xdr:row>13</xdr:row>
      <xdr:rowOff>9525</xdr:rowOff>
    </xdr:from>
    <xdr:to>
      <xdr:col>7</xdr:col>
      <xdr:colOff>0</xdr:colOff>
      <xdr:row>15</xdr:row>
      <xdr:rowOff>342900</xdr:rowOff>
    </xdr:to>
    <xdr:sp>
      <xdr:nvSpPr>
        <xdr:cNvPr id="4" name="AutoShape 2653"/>
        <xdr:cNvSpPr>
          <a:spLocks/>
        </xdr:cNvSpPr>
      </xdr:nvSpPr>
      <xdr:spPr>
        <a:xfrm>
          <a:off x="1524000" y="2286000"/>
          <a:ext cx="5934075" cy="103822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twoCellAnchor>
    <xdr:from>
      <xdr:col>3</xdr:col>
      <xdr:colOff>466725</xdr:colOff>
      <xdr:row>17</xdr:row>
      <xdr:rowOff>0</xdr:rowOff>
    </xdr:from>
    <xdr:to>
      <xdr:col>6</xdr:col>
      <xdr:colOff>2200275</xdr:colOff>
      <xdr:row>18</xdr:row>
      <xdr:rowOff>0</xdr:rowOff>
    </xdr:to>
    <xdr:sp>
      <xdr:nvSpPr>
        <xdr:cNvPr id="5" name="AutoShape 2654"/>
        <xdr:cNvSpPr>
          <a:spLocks/>
        </xdr:cNvSpPr>
      </xdr:nvSpPr>
      <xdr:spPr>
        <a:xfrm>
          <a:off x="1514475" y="3524250"/>
          <a:ext cx="5934075" cy="35242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twoCellAnchor>
    <xdr:from>
      <xdr:col>4</xdr:col>
      <xdr:colOff>0</xdr:colOff>
      <xdr:row>19</xdr:row>
      <xdr:rowOff>0</xdr:rowOff>
    </xdr:from>
    <xdr:to>
      <xdr:col>7</xdr:col>
      <xdr:colOff>0</xdr:colOff>
      <xdr:row>19</xdr:row>
      <xdr:rowOff>342900</xdr:rowOff>
    </xdr:to>
    <xdr:sp>
      <xdr:nvSpPr>
        <xdr:cNvPr id="6" name="AutoShape 2655"/>
        <xdr:cNvSpPr>
          <a:spLocks/>
        </xdr:cNvSpPr>
      </xdr:nvSpPr>
      <xdr:spPr>
        <a:xfrm>
          <a:off x="1524000" y="4067175"/>
          <a:ext cx="5934075" cy="34290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twoCellAnchor>
    <xdr:from>
      <xdr:col>4</xdr:col>
      <xdr:colOff>0</xdr:colOff>
      <xdr:row>21</xdr:row>
      <xdr:rowOff>0</xdr:rowOff>
    </xdr:from>
    <xdr:to>
      <xdr:col>7</xdr:col>
      <xdr:colOff>0</xdr:colOff>
      <xdr:row>22</xdr:row>
      <xdr:rowOff>342900</xdr:rowOff>
    </xdr:to>
    <xdr:sp>
      <xdr:nvSpPr>
        <xdr:cNvPr id="7" name="AutoShape 2656"/>
        <xdr:cNvSpPr>
          <a:spLocks/>
        </xdr:cNvSpPr>
      </xdr:nvSpPr>
      <xdr:spPr>
        <a:xfrm>
          <a:off x="1524000" y="4610100"/>
          <a:ext cx="5934075" cy="62865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twoCellAnchor>
    <xdr:from>
      <xdr:col>3</xdr:col>
      <xdr:colOff>466725</xdr:colOff>
      <xdr:row>24</xdr:row>
      <xdr:rowOff>0</xdr:rowOff>
    </xdr:from>
    <xdr:to>
      <xdr:col>6</xdr:col>
      <xdr:colOff>2200275</xdr:colOff>
      <xdr:row>24</xdr:row>
      <xdr:rowOff>342900</xdr:rowOff>
    </xdr:to>
    <xdr:sp>
      <xdr:nvSpPr>
        <xdr:cNvPr id="8" name="AutoShape 2658"/>
        <xdr:cNvSpPr>
          <a:spLocks/>
        </xdr:cNvSpPr>
      </xdr:nvSpPr>
      <xdr:spPr>
        <a:xfrm>
          <a:off x="1514475" y="5438775"/>
          <a:ext cx="5934075" cy="34290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twoCellAnchor>
    <xdr:from>
      <xdr:col>4</xdr:col>
      <xdr:colOff>0</xdr:colOff>
      <xdr:row>26</xdr:row>
      <xdr:rowOff>9525</xdr:rowOff>
    </xdr:from>
    <xdr:to>
      <xdr:col>7</xdr:col>
      <xdr:colOff>0</xdr:colOff>
      <xdr:row>28</xdr:row>
      <xdr:rowOff>0</xdr:rowOff>
    </xdr:to>
    <xdr:sp>
      <xdr:nvSpPr>
        <xdr:cNvPr id="9" name="AutoShape 2659"/>
        <xdr:cNvSpPr>
          <a:spLocks/>
        </xdr:cNvSpPr>
      </xdr:nvSpPr>
      <xdr:spPr>
        <a:xfrm>
          <a:off x="1524000" y="5991225"/>
          <a:ext cx="5934075" cy="7143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twoCellAnchor>
    <xdr:from>
      <xdr:col>4</xdr:col>
      <xdr:colOff>0</xdr:colOff>
      <xdr:row>29</xdr:row>
      <xdr:rowOff>0</xdr:rowOff>
    </xdr:from>
    <xdr:to>
      <xdr:col>7</xdr:col>
      <xdr:colOff>0</xdr:colOff>
      <xdr:row>31</xdr:row>
      <xdr:rowOff>342900</xdr:rowOff>
    </xdr:to>
    <xdr:sp>
      <xdr:nvSpPr>
        <xdr:cNvPr id="10" name="AutoShape 2661"/>
        <xdr:cNvSpPr>
          <a:spLocks/>
        </xdr:cNvSpPr>
      </xdr:nvSpPr>
      <xdr:spPr>
        <a:xfrm>
          <a:off x="1524000" y="6886575"/>
          <a:ext cx="5934075" cy="92392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twoCellAnchor>
    <xdr:from>
      <xdr:col>3</xdr:col>
      <xdr:colOff>466725</xdr:colOff>
      <xdr:row>33</xdr:row>
      <xdr:rowOff>0</xdr:rowOff>
    </xdr:from>
    <xdr:to>
      <xdr:col>6</xdr:col>
      <xdr:colOff>2200275</xdr:colOff>
      <xdr:row>36</xdr:row>
      <xdr:rowOff>0</xdr:rowOff>
    </xdr:to>
    <xdr:sp>
      <xdr:nvSpPr>
        <xdr:cNvPr id="11" name="AutoShape 2662"/>
        <xdr:cNvSpPr>
          <a:spLocks/>
        </xdr:cNvSpPr>
      </xdr:nvSpPr>
      <xdr:spPr>
        <a:xfrm>
          <a:off x="1514475" y="8010525"/>
          <a:ext cx="5934075" cy="99060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twoCellAnchor>
    <xdr:from>
      <xdr:col>4</xdr:col>
      <xdr:colOff>9525</xdr:colOff>
      <xdr:row>37</xdr:row>
      <xdr:rowOff>0</xdr:rowOff>
    </xdr:from>
    <xdr:to>
      <xdr:col>7</xdr:col>
      <xdr:colOff>9525</xdr:colOff>
      <xdr:row>42</xdr:row>
      <xdr:rowOff>9525</xdr:rowOff>
    </xdr:to>
    <xdr:sp>
      <xdr:nvSpPr>
        <xdr:cNvPr id="12" name="AutoShape 2663"/>
        <xdr:cNvSpPr>
          <a:spLocks/>
        </xdr:cNvSpPr>
      </xdr:nvSpPr>
      <xdr:spPr>
        <a:xfrm>
          <a:off x="1533525" y="9191625"/>
          <a:ext cx="5934075" cy="17049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twoCellAnchor>
    <xdr:from>
      <xdr:col>3</xdr:col>
      <xdr:colOff>28575</xdr:colOff>
      <xdr:row>10</xdr:row>
      <xdr:rowOff>9525</xdr:rowOff>
    </xdr:from>
    <xdr:to>
      <xdr:col>8</xdr:col>
      <xdr:colOff>66675</xdr:colOff>
      <xdr:row>44</xdr:row>
      <xdr:rowOff>0</xdr:rowOff>
    </xdr:to>
    <xdr:sp>
      <xdr:nvSpPr>
        <xdr:cNvPr id="13" name="AutoShape 2664"/>
        <xdr:cNvSpPr>
          <a:spLocks/>
        </xdr:cNvSpPr>
      </xdr:nvSpPr>
      <xdr:spPr>
        <a:xfrm>
          <a:off x="1076325" y="1400175"/>
          <a:ext cx="6924675" cy="9772650"/>
        </a:xfrm>
        <a:prstGeom prst="roundRect">
          <a:avLst/>
        </a:prstGeom>
        <a:noFill/>
        <a:ln w="12700"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4</xdr:row>
      <xdr:rowOff>133350</xdr:rowOff>
    </xdr:from>
    <xdr:to>
      <xdr:col>7</xdr:col>
      <xdr:colOff>609600</xdr:colOff>
      <xdr:row>7</xdr:row>
      <xdr:rowOff>19050</xdr:rowOff>
    </xdr:to>
    <xdr:sp>
      <xdr:nvSpPr>
        <xdr:cNvPr id="1" name="Скругленный прямоугольник 1"/>
        <xdr:cNvSpPr>
          <a:spLocks/>
        </xdr:cNvSpPr>
      </xdr:nvSpPr>
      <xdr:spPr>
        <a:xfrm>
          <a:off x="600075" y="276225"/>
          <a:ext cx="7724775" cy="419100"/>
        </a:xfrm>
        <a:prstGeom prst="roundRect">
          <a:avLst/>
        </a:prstGeom>
        <a:solidFill>
          <a:srgbClr val="BFBFBF">
            <a:alpha val="20000"/>
          </a:srgbClr>
        </a:solidFill>
        <a:ln w="19050"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_01">
    <tabColor rgb="FFFF0000"/>
  </sheetPr>
  <dimension ref="B1:AE51"/>
  <sheetViews>
    <sheetView showGridLines="0" zoomScalePageLayoutView="0" workbookViewId="0" topLeftCell="A1">
      <selection activeCell="C5" sqref="C5"/>
    </sheetView>
  </sheetViews>
  <sheetFormatPr defaultColWidth="9.140625" defaultRowHeight="11.25"/>
  <cols>
    <col min="1" max="1" width="9.140625" style="1" customWidth="1"/>
    <col min="2" max="2" width="17.140625" style="87" customWidth="1"/>
    <col min="3" max="3" width="25.28125" style="1" customWidth="1"/>
    <col min="4" max="4" width="12.8515625" style="1" customWidth="1"/>
    <col min="5" max="7" width="10.00390625" style="1" customWidth="1"/>
    <col min="8" max="8" width="11.00390625" style="1" customWidth="1"/>
    <col min="9" max="9" width="24.7109375" style="1" bestFit="1" customWidth="1"/>
    <col min="10" max="10" width="10.140625" style="1" customWidth="1"/>
    <col min="11" max="11" width="11.00390625" style="1" customWidth="1"/>
    <col min="12" max="12" width="11.57421875" style="1" customWidth="1"/>
    <col min="13" max="13" width="35.140625" style="1" bestFit="1" customWidth="1"/>
    <col min="14" max="22" width="11.57421875" style="1" customWidth="1"/>
    <col min="23" max="23" width="16.7109375" style="1" customWidth="1"/>
    <col min="24" max="29" width="16.00390625" style="1" customWidth="1"/>
    <col min="30" max="16384" width="9.140625" style="1" customWidth="1"/>
  </cols>
  <sheetData>
    <row r="1" spans="2:16" ht="12" thickBot="1">
      <c r="B1" s="93" t="s">
        <v>99</v>
      </c>
      <c r="C1" s="95" t="s">
        <v>332</v>
      </c>
      <c r="E1" s="123" t="s">
        <v>6</v>
      </c>
      <c r="F1" s="124" t="s">
        <v>168</v>
      </c>
      <c r="G1" s="124" t="s">
        <v>273</v>
      </c>
      <c r="I1" s="107" t="s">
        <v>2</v>
      </c>
      <c r="J1" s="108" t="s">
        <v>271</v>
      </c>
      <c r="L1" s="1" t="s">
        <v>327</v>
      </c>
      <c r="M1" t="s">
        <v>490</v>
      </c>
      <c r="N1" t="s">
        <v>417</v>
      </c>
      <c r="O1" s="89" t="s">
        <v>449</v>
      </c>
      <c r="P1" t="s">
        <v>457</v>
      </c>
    </row>
    <row r="2" spans="2:16" ht="15">
      <c r="B2" s="94" t="s">
        <v>0</v>
      </c>
      <c r="C2" s="95" t="s">
        <v>332</v>
      </c>
      <c r="E2" s="118">
        <v>2012</v>
      </c>
      <c r="F2" s="119" t="s">
        <v>169</v>
      </c>
      <c r="G2" s="121" t="s">
        <v>183</v>
      </c>
      <c r="I2" s="116" t="s">
        <v>266</v>
      </c>
      <c r="J2" s="106">
        <v>2</v>
      </c>
      <c r="L2" s="186" t="s">
        <v>325</v>
      </c>
      <c r="M2" s="229" t="s">
        <v>458</v>
      </c>
      <c r="N2" s="229" t="s">
        <v>418</v>
      </c>
      <c r="O2" s="186" t="s">
        <v>448</v>
      </c>
      <c r="P2" s="1" t="s">
        <v>454</v>
      </c>
    </row>
    <row r="3" spans="2:16" ht="15.75" thickBot="1">
      <c r="B3" s="94" t="s">
        <v>26</v>
      </c>
      <c r="C3" s="95" t="s">
        <v>445</v>
      </c>
      <c r="E3" s="100">
        <v>2013</v>
      </c>
      <c r="F3" s="119" t="s">
        <v>170</v>
      </c>
      <c r="G3" s="122" t="s">
        <v>184</v>
      </c>
      <c r="I3" s="115" t="s">
        <v>20</v>
      </c>
      <c r="J3" s="105">
        <v>-1</v>
      </c>
      <c r="L3" s="186" t="s">
        <v>326</v>
      </c>
      <c r="M3" s="229" t="s">
        <v>459</v>
      </c>
      <c r="N3" s="229" t="s">
        <v>418</v>
      </c>
      <c r="P3" s="1" t="s">
        <v>455</v>
      </c>
    </row>
    <row r="4" spans="2:16" ht="11.25">
      <c r="B4" s="94" t="s">
        <v>1</v>
      </c>
      <c r="C4" s="95" t="s">
        <v>492</v>
      </c>
      <c r="E4" s="100">
        <v>2014</v>
      </c>
      <c r="F4" s="119" t="s">
        <v>171</v>
      </c>
      <c r="I4" s="103" t="s">
        <v>268</v>
      </c>
      <c r="J4" s="104">
        <v>2</v>
      </c>
      <c r="M4" s="229" t="s">
        <v>460</v>
      </c>
      <c r="N4" s="229" t="s">
        <v>461</v>
      </c>
      <c r="P4" s="1" t="s">
        <v>456</v>
      </c>
    </row>
    <row r="5" spans="2:14" ht="11.25">
      <c r="B5" s="94" t="s">
        <v>19</v>
      </c>
      <c r="C5" s="96" t="s">
        <v>306</v>
      </c>
      <c r="E5" s="100">
        <v>2015</v>
      </c>
      <c r="F5" s="119" t="s">
        <v>172</v>
      </c>
      <c r="I5" s="103" t="s">
        <v>267</v>
      </c>
      <c r="J5" s="104">
        <v>2</v>
      </c>
      <c r="M5" s="229" t="s">
        <v>462</v>
      </c>
      <c r="N5" s="229" t="s">
        <v>463</v>
      </c>
    </row>
    <row r="6" spans="2:14" ht="11.25">
      <c r="B6" s="94" t="s">
        <v>27</v>
      </c>
      <c r="C6" s="97" t="str">
        <f>Титульный!F14</f>
        <v>ООО "Газпром трансгаз Санкт-Петербург"</v>
      </c>
      <c r="E6" s="100">
        <v>2016</v>
      </c>
      <c r="F6" s="119" t="s">
        <v>173</v>
      </c>
      <c r="I6" s="103" t="s">
        <v>269</v>
      </c>
      <c r="J6" s="104">
        <v>2</v>
      </c>
      <c r="M6" s="229" t="s">
        <v>464</v>
      </c>
      <c r="N6" s="229" t="s">
        <v>463</v>
      </c>
    </row>
    <row r="7" spans="2:14" ht="11.25">
      <c r="B7" s="94" t="s">
        <v>28</v>
      </c>
      <c r="C7" s="97">
        <f>YEAR_PERIOD</f>
        <v>2014</v>
      </c>
      <c r="E7" s="100">
        <v>2017</v>
      </c>
      <c r="F7" s="119" t="s">
        <v>174</v>
      </c>
      <c r="I7" s="103" t="s">
        <v>270</v>
      </c>
      <c r="J7" s="104">
        <v>-1</v>
      </c>
      <c r="M7" s="229" t="s">
        <v>465</v>
      </c>
      <c r="N7" s="229" t="s">
        <v>463</v>
      </c>
    </row>
    <row r="8" spans="2:14" ht="11.25">
      <c r="B8" s="94" t="s">
        <v>30</v>
      </c>
      <c r="C8" s="96" t="s">
        <v>6</v>
      </c>
      <c r="E8" s="100">
        <v>2018</v>
      </c>
      <c r="F8" s="119" t="s">
        <v>175</v>
      </c>
      <c r="I8" s="103" t="s">
        <v>333</v>
      </c>
      <c r="J8" s="104">
        <v>2</v>
      </c>
      <c r="M8" s="229" t="s">
        <v>466</v>
      </c>
      <c r="N8" s="229" t="s">
        <v>463</v>
      </c>
    </row>
    <row r="9" spans="2:14" ht="12" thickBot="1">
      <c r="B9" s="98" t="s">
        <v>29</v>
      </c>
      <c r="C9" s="99" t="str">
        <f>PF</f>
        <v>Факт</v>
      </c>
      <c r="E9" s="100">
        <v>2019</v>
      </c>
      <c r="F9" s="119" t="s">
        <v>176</v>
      </c>
      <c r="I9" s="103" t="s">
        <v>334</v>
      </c>
      <c r="J9" s="104">
        <v>-1</v>
      </c>
      <c r="M9" s="229" t="s">
        <v>467</v>
      </c>
      <c r="N9" s="229" t="s">
        <v>463</v>
      </c>
    </row>
    <row r="10" spans="3:14" ht="12" thickBot="1">
      <c r="C10" s="39"/>
      <c r="E10" s="101">
        <v>2020</v>
      </c>
      <c r="F10" s="119" t="s">
        <v>177</v>
      </c>
      <c r="I10" s="103" t="s">
        <v>319</v>
      </c>
      <c r="J10" s="104">
        <v>-1</v>
      </c>
      <c r="M10" s="229" t="s">
        <v>468</v>
      </c>
      <c r="N10" s="229" t="s">
        <v>463</v>
      </c>
    </row>
    <row r="11" spans="6:14" ht="12" thickBot="1">
      <c r="F11" s="119" t="s">
        <v>178</v>
      </c>
      <c r="I11" s="115" t="s">
        <v>272</v>
      </c>
      <c r="J11" s="117">
        <v>-1</v>
      </c>
      <c r="M11" s="229" t="s">
        <v>469</v>
      </c>
      <c r="N11" s="229" t="s">
        <v>463</v>
      </c>
    </row>
    <row r="12" spans="6:14" ht="11.25">
      <c r="F12" s="119" t="s">
        <v>179</v>
      </c>
      <c r="M12" s="229" t="s">
        <v>470</v>
      </c>
      <c r="N12" s="229" t="s">
        <v>463</v>
      </c>
    </row>
    <row r="13" spans="6:14" ht="12" thickBot="1">
      <c r="F13" s="120" t="s">
        <v>180</v>
      </c>
      <c r="M13" s="229" t="s">
        <v>471</v>
      </c>
      <c r="N13" s="229" t="s">
        <v>472</v>
      </c>
    </row>
    <row r="14" spans="13:14" ht="12" thickBot="1">
      <c r="M14" s="229" t="s">
        <v>473</v>
      </c>
      <c r="N14" s="229" t="s">
        <v>472</v>
      </c>
    </row>
    <row r="15" spans="2:14" ht="12" thickBot="1">
      <c r="B15" s="109" t="s">
        <v>295</v>
      </c>
      <c r="C15" s="110" t="s">
        <v>283</v>
      </c>
      <c r="D15" s="110" t="s">
        <v>294</v>
      </c>
      <c r="E15" s="111" t="s">
        <v>24</v>
      </c>
      <c r="M15" s="229" t="s">
        <v>474</v>
      </c>
      <c r="N15" s="229" t="s">
        <v>472</v>
      </c>
    </row>
    <row r="16" spans="2:14" ht="22.5">
      <c r="B16" s="93" t="s">
        <v>27</v>
      </c>
      <c r="C16" s="113" t="s">
        <v>3</v>
      </c>
      <c r="D16" s="113" t="s">
        <v>272</v>
      </c>
      <c r="E16" s="106">
        <v>2</v>
      </c>
      <c r="M16" s="229" t="s">
        <v>475</v>
      </c>
      <c r="N16" s="229" t="s">
        <v>472</v>
      </c>
    </row>
    <row r="17" spans="2:14" ht="11.25">
      <c r="B17" s="94" t="s">
        <v>274</v>
      </c>
      <c r="C17" s="112" t="s">
        <v>4</v>
      </c>
      <c r="D17" s="112" t="s">
        <v>272</v>
      </c>
      <c r="E17" s="102">
        <v>2</v>
      </c>
      <c r="M17" s="229" t="s">
        <v>476</v>
      </c>
      <c r="N17" s="229" t="s">
        <v>463</v>
      </c>
    </row>
    <row r="18" spans="2:14" ht="11.25">
      <c r="B18" s="94" t="s">
        <v>275</v>
      </c>
      <c r="C18" s="112" t="s">
        <v>5</v>
      </c>
      <c r="D18" s="112" t="s">
        <v>272</v>
      </c>
      <c r="E18" s="102">
        <v>2</v>
      </c>
      <c r="M18" s="229" t="s">
        <v>477</v>
      </c>
      <c r="N18" s="229" t="s">
        <v>463</v>
      </c>
    </row>
    <row r="19" spans="2:14" ht="11.25">
      <c r="B19" s="94" t="s">
        <v>276</v>
      </c>
      <c r="C19" s="112" t="s">
        <v>6</v>
      </c>
      <c r="D19" s="112" t="s">
        <v>272</v>
      </c>
      <c r="E19" s="102">
        <v>2</v>
      </c>
      <c r="M19" s="229" t="s">
        <v>478</v>
      </c>
      <c r="N19" s="229" t="s">
        <v>463</v>
      </c>
    </row>
    <row r="20" spans="2:14" ht="11.25">
      <c r="B20" s="94" t="s">
        <v>29</v>
      </c>
      <c r="C20" s="112" t="s">
        <v>25</v>
      </c>
      <c r="D20" s="112" t="s">
        <v>272</v>
      </c>
      <c r="E20" s="102">
        <v>2</v>
      </c>
      <c r="M20" s="229" t="s">
        <v>479</v>
      </c>
      <c r="N20" s="229" t="s">
        <v>472</v>
      </c>
    </row>
    <row r="21" spans="2:14" ht="11.25">
      <c r="B21" s="94" t="s">
        <v>316</v>
      </c>
      <c r="C21" s="112" t="s">
        <v>315</v>
      </c>
      <c r="D21" s="112" t="s">
        <v>272</v>
      </c>
      <c r="E21" s="102">
        <v>2</v>
      </c>
      <c r="M21" s="229" t="s">
        <v>480</v>
      </c>
      <c r="N21" s="229" t="s">
        <v>463</v>
      </c>
    </row>
    <row r="22" spans="2:31" ht="22.5">
      <c r="B22" s="94" t="s">
        <v>317</v>
      </c>
      <c r="C22" s="112" t="s">
        <v>318</v>
      </c>
      <c r="D22" s="112" t="s">
        <v>272</v>
      </c>
      <c r="E22" s="102">
        <v>2</v>
      </c>
      <c r="M22" s="229" t="s">
        <v>481</v>
      </c>
      <c r="N22" s="229" t="s">
        <v>463</v>
      </c>
      <c r="O22" s="61"/>
      <c r="P22" s="61"/>
      <c r="Q22" s="61"/>
      <c r="R22" s="67"/>
      <c r="S22" s="60"/>
      <c r="T22" s="60"/>
      <c r="U22" s="60"/>
      <c r="V22" s="68"/>
      <c r="W22" s="68"/>
      <c r="X22" s="60"/>
      <c r="Y22" s="60"/>
      <c r="Z22" s="60"/>
      <c r="AA22" s="60"/>
      <c r="AB22" s="60"/>
      <c r="AC22" s="60"/>
      <c r="AD22" s="60"/>
      <c r="AE22" s="60"/>
    </row>
    <row r="23" spans="2:31" ht="11.25">
      <c r="B23" s="94" t="s">
        <v>277</v>
      </c>
      <c r="C23" s="112" t="s">
        <v>284</v>
      </c>
      <c r="D23" s="112" t="s">
        <v>272</v>
      </c>
      <c r="E23" s="102">
        <v>2</v>
      </c>
      <c r="M23" s="229" t="s">
        <v>482</v>
      </c>
      <c r="N23" s="229" t="s">
        <v>418</v>
      </c>
      <c r="O23" s="61"/>
      <c r="P23" s="61"/>
      <c r="Q23" s="61"/>
      <c r="R23" s="67"/>
      <c r="S23" s="60"/>
      <c r="T23" s="60"/>
      <c r="U23" s="60"/>
      <c r="V23" s="68"/>
      <c r="W23" s="68"/>
      <c r="X23" s="60"/>
      <c r="Y23" s="60"/>
      <c r="Z23" s="60"/>
      <c r="AA23" s="60"/>
      <c r="AB23" s="60"/>
      <c r="AC23" s="60"/>
      <c r="AD23" s="60"/>
      <c r="AE23" s="60"/>
    </row>
    <row r="24" spans="2:14" ht="11.25">
      <c r="B24" s="94" t="s">
        <v>278</v>
      </c>
      <c r="C24" s="112" t="s">
        <v>285</v>
      </c>
      <c r="D24" s="112" t="s">
        <v>272</v>
      </c>
      <c r="E24" s="102">
        <v>2</v>
      </c>
      <c r="M24" s="229" t="s">
        <v>483</v>
      </c>
      <c r="N24" s="229" t="s">
        <v>484</v>
      </c>
    </row>
    <row r="25" spans="2:14" ht="22.5">
      <c r="B25" s="94" t="s">
        <v>280</v>
      </c>
      <c r="C25" s="112" t="s">
        <v>287</v>
      </c>
      <c r="D25" s="112" t="s">
        <v>272</v>
      </c>
      <c r="E25" s="102">
        <v>2</v>
      </c>
      <c r="M25" s="229" t="s">
        <v>485</v>
      </c>
      <c r="N25" s="229" t="s">
        <v>484</v>
      </c>
    </row>
    <row r="26" spans="2:14" ht="11.25">
      <c r="B26" s="94" t="s">
        <v>279</v>
      </c>
      <c r="C26" s="112" t="s">
        <v>286</v>
      </c>
      <c r="D26" s="112" t="s">
        <v>272</v>
      </c>
      <c r="E26" s="102">
        <v>2</v>
      </c>
      <c r="M26" s="229" t="s">
        <v>486</v>
      </c>
      <c r="N26" s="229" t="s">
        <v>484</v>
      </c>
    </row>
    <row r="27" spans="2:14" ht="11.25">
      <c r="B27" s="94" t="s">
        <v>331</v>
      </c>
      <c r="C27" s="112" t="s">
        <v>324</v>
      </c>
      <c r="D27" s="112" t="s">
        <v>272</v>
      </c>
      <c r="E27" s="102">
        <v>2</v>
      </c>
      <c r="M27" s="229" t="s">
        <v>487</v>
      </c>
      <c r="N27" s="229" t="s">
        <v>484</v>
      </c>
    </row>
    <row r="28" spans="2:14" ht="22.5">
      <c r="B28" s="94" t="s">
        <v>450</v>
      </c>
      <c r="C28" s="112" t="s">
        <v>320</v>
      </c>
      <c r="D28" s="112" t="s">
        <v>319</v>
      </c>
      <c r="E28" s="102">
        <v>2</v>
      </c>
      <c r="M28" s="229" t="s">
        <v>488</v>
      </c>
      <c r="N28" s="229" t="s">
        <v>489</v>
      </c>
    </row>
    <row r="29" spans="2:14" ht="22.5">
      <c r="B29" s="94" t="s">
        <v>451</v>
      </c>
      <c r="C29" s="112" t="s">
        <v>321</v>
      </c>
      <c r="D29" s="112" t="s">
        <v>319</v>
      </c>
      <c r="E29" s="102">
        <v>2</v>
      </c>
      <c r="I29" s="66"/>
      <c r="M29" s="229" t="s">
        <v>456</v>
      </c>
      <c r="N29" s="229"/>
    </row>
    <row r="30" spans="2:9" ht="22.5">
      <c r="B30" s="94" t="s">
        <v>452</v>
      </c>
      <c r="C30" s="112" t="s">
        <v>322</v>
      </c>
      <c r="D30" s="112" t="s">
        <v>319</v>
      </c>
      <c r="E30" s="102">
        <v>2</v>
      </c>
      <c r="I30" s="66"/>
    </row>
    <row r="31" spans="2:5" ht="11.25">
      <c r="B31" s="94" t="s">
        <v>281</v>
      </c>
      <c r="C31" s="112" t="s">
        <v>288</v>
      </c>
      <c r="D31" s="112" t="s">
        <v>272</v>
      </c>
      <c r="E31" s="102">
        <v>1</v>
      </c>
    </row>
    <row r="32" spans="2:5" ht="11.25">
      <c r="B32" s="94" t="s">
        <v>282</v>
      </c>
      <c r="C32" s="112" t="s">
        <v>289</v>
      </c>
      <c r="D32" s="112" t="s">
        <v>272</v>
      </c>
      <c r="E32" s="102">
        <v>1</v>
      </c>
    </row>
    <row r="33" spans="2:5" ht="11.25">
      <c r="B33" s="94" t="s">
        <v>292</v>
      </c>
      <c r="C33" s="112" t="s">
        <v>290</v>
      </c>
      <c r="D33" s="112" t="s">
        <v>272</v>
      </c>
      <c r="E33" s="102">
        <v>1</v>
      </c>
    </row>
    <row r="34" spans="2:31" ht="12" thickBot="1">
      <c r="B34" s="98" t="s">
        <v>293</v>
      </c>
      <c r="C34" s="114" t="s">
        <v>291</v>
      </c>
      <c r="D34" s="114" t="s">
        <v>272</v>
      </c>
      <c r="E34" s="105">
        <v>1</v>
      </c>
      <c r="L34" s="250"/>
      <c r="M34" s="61"/>
      <c r="N34" s="61"/>
      <c r="O34" s="61"/>
      <c r="P34" s="61"/>
      <c r="Q34" s="61"/>
      <c r="R34" s="62"/>
      <c r="S34" s="62"/>
      <c r="T34" s="62"/>
      <c r="U34" s="62"/>
      <c r="V34" s="62"/>
      <c r="W34" s="62"/>
      <c r="X34" s="62"/>
      <c r="Y34" s="62"/>
      <c r="Z34" s="62"/>
      <c r="AA34" s="62"/>
      <c r="AB34" s="62"/>
      <c r="AC34" s="62"/>
      <c r="AD34" s="62"/>
      <c r="AE34" s="62"/>
    </row>
    <row r="35" spans="2:31" ht="12" thickBot="1">
      <c r="B35" s="109"/>
      <c r="C35" s="184"/>
      <c r="D35" s="184"/>
      <c r="E35" s="185"/>
      <c r="L35" s="250"/>
      <c r="M35" s="61"/>
      <c r="N35" s="61"/>
      <c r="O35" s="61"/>
      <c r="P35" s="61"/>
      <c r="Q35" s="61"/>
      <c r="R35" s="62"/>
      <c r="S35" s="62"/>
      <c r="T35" s="62"/>
      <c r="U35" s="62"/>
      <c r="V35" s="62"/>
      <c r="W35" s="62"/>
      <c r="X35" s="62"/>
      <c r="Y35" s="62"/>
      <c r="Z35" s="62"/>
      <c r="AA35" s="62"/>
      <c r="AB35" s="62"/>
      <c r="AC35" s="62"/>
      <c r="AD35" s="62"/>
      <c r="AE35" s="62"/>
    </row>
    <row r="36" spans="12:31" ht="11.25">
      <c r="L36" s="250"/>
      <c r="M36" s="61"/>
      <c r="N36" s="61"/>
      <c r="O36" s="61"/>
      <c r="P36" s="61"/>
      <c r="Q36" s="61"/>
      <c r="R36" s="67"/>
      <c r="S36" s="60"/>
      <c r="T36" s="60"/>
      <c r="U36" s="60"/>
      <c r="V36" s="68"/>
      <c r="W36" s="68"/>
      <c r="X36" s="60"/>
      <c r="Y36" s="60"/>
      <c r="Z36" s="60"/>
      <c r="AA36" s="60"/>
      <c r="AB36" s="60"/>
      <c r="AC36" s="60"/>
      <c r="AD36" s="60"/>
      <c r="AE36" s="60"/>
    </row>
    <row r="37" spans="7:29" ht="11.25">
      <c r="G37" s="59"/>
      <c r="H37" s="250"/>
      <c r="I37" s="59"/>
      <c r="K37" s="61"/>
      <c r="L37" s="61"/>
      <c r="M37" s="61"/>
      <c r="N37" s="61"/>
      <c r="O37" s="61"/>
      <c r="P37" s="62"/>
      <c r="Q37" s="62"/>
      <c r="R37" s="62"/>
      <c r="S37" s="62"/>
      <c r="T37" s="62"/>
      <c r="U37" s="62"/>
      <c r="V37" s="62"/>
      <c r="W37" s="62"/>
      <c r="X37" s="62"/>
      <c r="Y37" s="62"/>
      <c r="Z37" s="62"/>
      <c r="AA37" s="62"/>
      <c r="AB37" s="62"/>
      <c r="AC37" s="62"/>
    </row>
    <row r="38" spans="7:29" ht="11.25">
      <c r="G38" s="63"/>
      <c r="H38" s="250"/>
      <c r="I38" s="59"/>
      <c r="K38" s="64"/>
      <c r="L38" s="64"/>
      <c r="M38" s="64"/>
      <c r="N38" s="64"/>
      <c r="O38" s="64"/>
      <c r="P38" s="65"/>
      <c r="Q38" s="65"/>
      <c r="R38" s="65"/>
      <c r="S38" s="65"/>
      <c r="T38" s="65"/>
      <c r="U38" s="65"/>
      <c r="V38" s="65"/>
      <c r="W38" s="65"/>
      <c r="X38" s="65"/>
      <c r="Y38" s="65"/>
      <c r="Z38" s="65"/>
      <c r="AA38" s="65"/>
      <c r="AB38" s="65"/>
      <c r="AC38" s="65"/>
    </row>
    <row r="39" spans="7:29" ht="11.25">
      <c r="G39" s="63"/>
      <c r="H39" s="250"/>
      <c r="I39" s="66"/>
      <c r="K39" s="64"/>
      <c r="L39" s="64"/>
      <c r="M39" s="64"/>
      <c r="N39" s="64"/>
      <c r="O39" s="64"/>
      <c r="P39" s="65"/>
      <c r="Q39" s="65"/>
      <c r="R39" s="65"/>
      <c r="S39" s="65"/>
      <c r="T39" s="65"/>
      <c r="U39" s="65"/>
      <c r="V39" s="65"/>
      <c r="W39" s="65"/>
      <c r="X39" s="65"/>
      <c r="Y39" s="65"/>
      <c r="Z39" s="65"/>
      <c r="AA39" s="65"/>
      <c r="AB39" s="65"/>
      <c r="AC39" s="65"/>
    </row>
    <row r="40" spans="7:29" ht="11.25">
      <c r="G40" s="66"/>
      <c r="H40" s="250"/>
      <c r="K40" s="61"/>
      <c r="L40" s="61"/>
      <c r="M40" s="61"/>
      <c r="N40" s="61"/>
      <c r="O40" s="61"/>
      <c r="P40" s="67"/>
      <c r="Q40" s="60"/>
      <c r="R40" s="60"/>
      <c r="S40" s="60"/>
      <c r="T40" s="68"/>
      <c r="U40" s="68"/>
      <c r="V40" s="60"/>
      <c r="W40" s="60"/>
      <c r="X40" s="60"/>
      <c r="Y40" s="60"/>
      <c r="Z40" s="60"/>
      <c r="AA40" s="60"/>
      <c r="AB40" s="60"/>
      <c r="AC40" s="60"/>
    </row>
    <row r="41" spans="7:29" ht="11.25">
      <c r="G41" s="251"/>
      <c r="H41" s="251"/>
      <c r="K41" s="60"/>
      <c r="L41" s="60"/>
      <c r="M41" s="60"/>
      <c r="N41" s="60"/>
      <c r="O41" s="60"/>
      <c r="P41" s="62"/>
      <c r="Q41" s="62"/>
      <c r="R41" s="62"/>
      <c r="S41" s="62"/>
      <c r="T41" s="62"/>
      <c r="U41" s="62"/>
      <c r="V41" s="62"/>
      <c r="W41" s="62"/>
      <c r="X41" s="62"/>
      <c r="Y41" s="62"/>
      <c r="Z41" s="62"/>
      <c r="AA41" s="62"/>
      <c r="AB41" s="62"/>
      <c r="AC41" s="62"/>
    </row>
    <row r="42" spans="7:29" ht="11.25">
      <c r="G42" s="59"/>
      <c r="H42" s="69"/>
      <c r="K42" s="61"/>
      <c r="L42" s="61"/>
      <c r="M42" s="61"/>
      <c r="N42" s="61"/>
      <c r="O42" s="61"/>
      <c r="P42" s="62"/>
      <c r="Q42" s="62"/>
      <c r="R42" s="62"/>
      <c r="S42" s="62"/>
      <c r="T42" s="62"/>
      <c r="U42" s="62"/>
      <c r="V42" s="62"/>
      <c r="W42" s="62"/>
      <c r="X42" s="62"/>
      <c r="Y42" s="62"/>
      <c r="Z42" s="62"/>
      <c r="AA42" s="62"/>
      <c r="AB42" s="62"/>
      <c r="AC42" s="62"/>
    </row>
    <row r="43" spans="7:29" ht="11.25">
      <c r="G43" s="63"/>
      <c r="H43" s="69"/>
      <c r="K43" s="64"/>
      <c r="L43" s="64"/>
      <c r="M43" s="64"/>
      <c r="N43" s="64"/>
      <c r="O43" s="64"/>
      <c r="P43" s="65"/>
      <c r="Q43" s="65"/>
      <c r="R43" s="65"/>
      <c r="S43" s="65"/>
      <c r="T43" s="65"/>
      <c r="U43" s="65"/>
      <c r="V43" s="65"/>
      <c r="W43" s="65"/>
      <c r="X43" s="65"/>
      <c r="Y43" s="65"/>
      <c r="Z43" s="65"/>
      <c r="AA43" s="65"/>
      <c r="AB43" s="65"/>
      <c r="AC43" s="65"/>
    </row>
    <row r="44" spans="7:29" ht="11.25">
      <c r="G44" s="63"/>
      <c r="H44" s="69"/>
      <c r="K44" s="64"/>
      <c r="L44" s="64"/>
      <c r="M44" s="64"/>
      <c r="N44" s="64"/>
      <c r="O44" s="64"/>
      <c r="P44" s="65"/>
      <c r="Q44" s="65"/>
      <c r="R44" s="65"/>
      <c r="S44" s="65"/>
      <c r="T44" s="65"/>
      <c r="U44" s="65"/>
      <c r="V44" s="65"/>
      <c r="W44" s="65"/>
      <c r="X44" s="65"/>
      <c r="Y44" s="65"/>
      <c r="Z44" s="65"/>
      <c r="AA44" s="65"/>
      <c r="AB44" s="65"/>
      <c r="AC44" s="65"/>
    </row>
    <row r="45" spans="7:29" ht="11.25">
      <c r="G45" s="66"/>
      <c r="H45" s="69"/>
      <c r="K45" s="61"/>
      <c r="L45" s="61"/>
      <c r="M45" s="61"/>
      <c r="N45" s="61"/>
      <c r="O45" s="61"/>
      <c r="P45" s="67"/>
      <c r="Q45" s="60"/>
      <c r="R45" s="60"/>
      <c r="S45" s="60"/>
      <c r="T45" s="68"/>
      <c r="U45" s="68"/>
      <c r="V45" s="60"/>
      <c r="W45" s="60"/>
      <c r="X45" s="60"/>
      <c r="Y45" s="60"/>
      <c r="Z45" s="60"/>
      <c r="AA45" s="60"/>
      <c r="AB45" s="60"/>
      <c r="AC45" s="60"/>
    </row>
    <row r="46" spans="7:29" ht="11.25">
      <c r="G46" s="58"/>
      <c r="H46" s="69"/>
      <c r="K46" s="60"/>
      <c r="L46" s="60"/>
      <c r="M46" s="60"/>
      <c r="N46" s="60"/>
      <c r="O46" s="60"/>
      <c r="P46" s="62"/>
      <c r="Q46" s="62"/>
      <c r="R46" s="62"/>
      <c r="S46" s="62"/>
      <c r="T46" s="62"/>
      <c r="U46" s="62"/>
      <c r="V46" s="62"/>
      <c r="W46" s="62"/>
      <c r="X46" s="62"/>
      <c r="Y46" s="62"/>
      <c r="Z46" s="62"/>
      <c r="AA46" s="62"/>
      <c r="AB46" s="62"/>
      <c r="AC46" s="62"/>
    </row>
    <row r="47" spans="7:29" ht="11.25">
      <c r="G47" s="59"/>
      <c r="H47" s="69"/>
      <c r="K47" s="61"/>
      <c r="L47" s="61"/>
      <c r="M47" s="61"/>
      <c r="N47" s="61"/>
      <c r="O47" s="61"/>
      <c r="P47" s="62"/>
      <c r="Q47" s="62"/>
      <c r="R47" s="62"/>
      <c r="S47" s="62"/>
      <c r="T47" s="62"/>
      <c r="U47" s="62"/>
      <c r="V47" s="62"/>
      <c r="W47" s="62"/>
      <c r="X47" s="62"/>
      <c r="Y47" s="62"/>
      <c r="Z47" s="62"/>
      <c r="AA47" s="62"/>
      <c r="AB47" s="62"/>
      <c r="AC47" s="62"/>
    </row>
    <row r="48" spans="7:29" ht="11.25">
      <c r="G48" s="63"/>
      <c r="H48" s="69"/>
      <c r="K48" s="64"/>
      <c r="L48" s="64"/>
      <c r="M48" s="64"/>
      <c r="N48" s="64"/>
      <c r="O48" s="64"/>
      <c r="P48" s="65"/>
      <c r="Q48" s="65"/>
      <c r="R48" s="65"/>
      <c r="S48" s="65"/>
      <c r="T48" s="65"/>
      <c r="U48" s="65"/>
      <c r="V48" s="65"/>
      <c r="W48" s="65"/>
      <c r="X48" s="65"/>
      <c r="Y48" s="65"/>
      <c r="Z48" s="65"/>
      <c r="AA48" s="65"/>
      <c r="AB48" s="65"/>
      <c r="AC48" s="65"/>
    </row>
    <row r="49" spans="7:29" ht="11.25">
      <c r="G49" s="63"/>
      <c r="H49" s="69"/>
      <c r="K49" s="64"/>
      <c r="L49" s="64"/>
      <c r="M49" s="64"/>
      <c r="N49" s="64"/>
      <c r="O49" s="64"/>
      <c r="P49" s="65"/>
      <c r="Q49" s="65"/>
      <c r="R49" s="65"/>
      <c r="S49" s="65"/>
      <c r="T49" s="65"/>
      <c r="U49" s="65"/>
      <c r="V49" s="65"/>
      <c r="W49" s="65"/>
      <c r="X49" s="65"/>
      <c r="Y49" s="65"/>
      <c r="Z49" s="65"/>
      <c r="AA49" s="65"/>
      <c r="AB49" s="65"/>
      <c r="AC49" s="65"/>
    </row>
    <row r="50" spans="7:29" ht="11.25">
      <c r="G50" s="66"/>
      <c r="H50" s="69"/>
      <c r="K50" s="61"/>
      <c r="L50" s="61"/>
      <c r="M50" s="61"/>
      <c r="N50" s="61"/>
      <c r="O50" s="61"/>
      <c r="P50" s="67"/>
      <c r="Q50" s="60"/>
      <c r="R50" s="60"/>
      <c r="S50" s="60"/>
      <c r="T50" s="68"/>
      <c r="U50" s="68"/>
      <c r="V50" s="60"/>
      <c r="W50" s="60"/>
      <c r="X50" s="60"/>
      <c r="Y50" s="60"/>
      <c r="Z50" s="60"/>
      <c r="AA50" s="60"/>
      <c r="AB50" s="60"/>
      <c r="AC50" s="60"/>
    </row>
    <row r="51" spans="7:29" ht="11.25">
      <c r="G51" s="58"/>
      <c r="H51" s="69"/>
      <c r="K51" s="61"/>
      <c r="L51" s="61"/>
      <c r="M51" s="61"/>
      <c r="N51" s="61"/>
      <c r="O51" s="61"/>
      <c r="P51" s="62"/>
      <c r="Q51" s="62"/>
      <c r="R51" s="62"/>
      <c r="S51" s="62"/>
      <c r="T51" s="62"/>
      <c r="U51" s="62"/>
      <c r="V51" s="62"/>
      <c r="W51" s="62"/>
      <c r="X51" s="62"/>
      <c r="Y51" s="62"/>
      <c r="Z51" s="62"/>
      <c r="AA51" s="62"/>
      <c r="AB51" s="62"/>
      <c r="AC51" s="62"/>
    </row>
  </sheetData>
  <sheetProtection formatColumns="0" formatRows="0"/>
  <mergeCells count="3">
    <mergeCell ref="L34:L36"/>
    <mergeCell ref="H37:H40"/>
    <mergeCell ref="G41:H41"/>
  </mergeCells>
  <dataValidations count="2">
    <dataValidation allowBlank="1" showInputMessage="1" showErrorMessage="1" error="Допускается ввод только положительных действительных чисел!" sqref="K43:O44 G38:G39 K38:O39 G43:G44 G48:G49 K48:O49"/>
    <dataValidation type="decimal" operator="greaterThanOrEqual" allowBlank="1" showErrorMessage="1" error="Допускается ввод значений больших или равных 0" sqref="P43:AC44 P38:AC39 P48:AC49">
      <formula1>0</formula1>
    </dataValidation>
  </dataValidation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Лист13"/>
  <dimension ref="D6:H14"/>
  <sheetViews>
    <sheetView showGridLines="0" zoomScalePageLayoutView="0" workbookViewId="0" topLeftCell="C4">
      <selection activeCell="E12" sqref="E12"/>
    </sheetView>
  </sheetViews>
  <sheetFormatPr defaultColWidth="9.140625" defaultRowHeight="11.25"/>
  <cols>
    <col min="1" max="2" width="0" style="1" hidden="1" customWidth="1"/>
    <col min="3" max="4" width="9.140625" style="1" customWidth="1"/>
    <col min="5" max="5" width="22.140625" style="55" customWidth="1"/>
    <col min="6" max="6" width="59.28125" style="1" customWidth="1"/>
    <col min="7" max="7" width="16.00390625" style="55" customWidth="1"/>
    <col min="8" max="16384" width="9.140625" style="1" customWidth="1"/>
  </cols>
  <sheetData>
    <row r="1" ht="11.25" hidden="1"/>
    <row r="2" ht="11.25" hidden="1"/>
    <row r="3" ht="11.25" hidden="1"/>
    <row r="6" spans="4:8" s="92" customFormat="1" ht="12.75">
      <c r="D6" s="330" t="s">
        <v>21</v>
      </c>
      <c r="E6" s="330"/>
      <c r="F6" s="330"/>
      <c r="G6" s="330"/>
      <c r="H6" s="330"/>
    </row>
    <row r="7" spans="4:8" s="92" customFormat="1" ht="18" customHeight="1">
      <c r="D7" s="330" t="str">
        <f>COMPANY</f>
        <v>ООО "Газпром трансгаз Санкт-Петербург"</v>
      </c>
      <c r="E7" s="330"/>
      <c r="F7" s="330"/>
      <c r="G7" s="330"/>
      <c r="H7" s="330"/>
    </row>
    <row r="8" ht="12" thickBot="1"/>
    <row r="9" spans="4:8" ht="12" thickBot="1">
      <c r="D9" s="231"/>
      <c r="E9" s="232"/>
      <c r="F9" s="233"/>
      <c r="G9" s="232"/>
      <c r="H9" s="106"/>
    </row>
    <row r="10" spans="4:8" ht="12" thickBot="1">
      <c r="D10" s="234"/>
      <c r="E10" s="56" t="s">
        <v>22</v>
      </c>
      <c r="F10" s="54" t="s">
        <v>23</v>
      </c>
      <c r="G10" s="57" t="s">
        <v>24</v>
      </c>
      <c r="H10" s="102"/>
    </row>
    <row r="11" spans="4:8" ht="11.25">
      <c r="D11" s="234"/>
      <c r="E11" s="70">
        <v>1</v>
      </c>
      <c r="F11" s="53">
        <v>2</v>
      </c>
      <c r="G11" s="70">
        <v>3</v>
      </c>
      <c r="H11" s="102"/>
    </row>
    <row r="12" spans="4:8" ht="11.25">
      <c r="D12" s="234"/>
      <c r="E12" s="200"/>
      <c r="F12" s="201"/>
      <c r="G12" s="202"/>
      <c r="H12" s="102"/>
    </row>
    <row r="13" spans="4:8" ht="11.25" hidden="1">
      <c r="D13" s="234"/>
      <c r="E13" s="71"/>
      <c r="F13" s="52"/>
      <c r="G13" s="71"/>
      <c r="H13" s="102"/>
    </row>
    <row r="14" spans="4:8" ht="12" thickBot="1">
      <c r="D14" s="235"/>
      <c r="E14" s="236"/>
      <c r="F14" s="237"/>
      <c r="G14" s="236"/>
      <c r="H14" s="105"/>
    </row>
  </sheetData>
  <sheetProtection password="E4D4" sheet="1" objects="1" scenarios="1" formatColumns="0" formatRows="0"/>
  <mergeCells count="2">
    <mergeCell ref="D6:H6"/>
    <mergeCell ref="D7:H7"/>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_04">
    <tabColor rgb="FFFF0000"/>
  </sheetPr>
  <dimension ref="K1:AT1"/>
  <sheetViews>
    <sheetView showGridLines="0" zoomScale="55" zoomScaleNormal="55" zoomScalePageLayoutView="0" workbookViewId="0" topLeftCell="A1">
      <selection activeCell="H44" sqref="H44"/>
    </sheetView>
  </sheetViews>
  <sheetFormatPr defaultColWidth="9.140625" defaultRowHeight="11.25"/>
  <cols>
    <col min="1" max="1" width="9.140625" style="51" customWidth="1"/>
    <col min="2" max="2" width="9.140625" style="49" customWidth="1"/>
    <col min="3" max="3" width="19.140625" style="1" bestFit="1" customWidth="1"/>
    <col min="4" max="4" width="9.140625" style="1" customWidth="1"/>
    <col min="5" max="5" width="16.28125" style="1" customWidth="1"/>
    <col min="6" max="6" width="20.421875" style="1" customWidth="1"/>
    <col min="7" max="7" width="39.8515625" style="1" customWidth="1"/>
    <col min="8" max="8" width="38.00390625" style="1" customWidth="1"/>
    <col min="9" max="9" width="34.7109375" style="1" customWidth="1"/>
    <col min="10" max="16" width="17.8515625" style="1" customWidth="1"/>
    <col min="17" max="51" width="10.28125" style="1" customWidth="1"/>
    <col min="52" max="54" width="9.140625" style="1" customWidth="1"/>
    <col min="55" max="55" width="9.140625" style="48" customWidth="1"/>
    <col min="56" max="58" width="9.140625" style="50" customWidth="1"/>
    <col min="59" max="16384" width="9.140625" style="1" customWidth="1"/>
  </cols>
  <sheetData>
    <row r="1" spans="11:46" ht="11.25">
      <c r="K1" s="1">
        <f>YEAR_PERIOD</f>
        <v>2014</v>
      </c>
      <c r="L1" s="1">
        <f>YEAR_PERIOD+1</f>
        <v>2015</v>
      </c>
      <c r="M1" s="1">
        <f>YEAR_PERIOD+2</f>
        <v>2016</v>
      </c>
      <c r="N1" s="1">
        <f>YEAR_PERIOD+3</f>
        <v>2017</v>
      </c>
      <c r="O1" s="1">
        <f>YEAR_PERIOD+4</f>
        <v>2018</v>
      </c>
      <c r="P1" s="1">
        <f>YEAR_PERIOD+5</f>
        <v>2019</v>
      </c>
      <c r="W1" s="1">
        <f>YEAR_PERIOD</f>
        <v>2014</v>
      </c>
      <c r="X1" s="1">
        <f>YEAR_PERIOD</f>
        <v>2014</v>
      </c>
      <c r="Y1" s="1">
        <f>YEAR_PERIOD</f>
        <v>2014</v>
      </c>
      <c r="Z1" s="1">
        <f>YEAR_PERIOD</f>
        <v>2014</v>
      </c>
      <c r="AA1" s="1">
        <f>YEAR_PERIOD+1</f>
        <v>2015</v>
      </c>
      <c r="AB1" s="1">
        <f>YEAR_PERIOD+1</f>
        <v>2015</v>
      </c>
      <c r="AC1" s="1">
        <f>YEAR_PERIOD+1</f>
        <v>2015</v>
      </c>
      <c r="AD1" s="1">
        <f>YEAR_PERIOD+1</f>
        <v>2015</v>
      </c>
      <c r="AE1" s="1">
        <f>YEAR_PERIOD+2</f>
        <v>2016</v>
      </c>
      <c r="AF1" s="1">
        <f>YEAR_PERIOD+2</f>
        <v>2016</v>
      </c>
      <c r="AG1" s="1">
        <f>YEAR_PERIOD+2</f>
        <v>2016</v>
      </c>
      <c r="AH1" s="1">
        <f>YEAR_PERIOD+2</f>
        <v>2016</v>
      </c>
      <c r="AI1" s="1">
        <f>YEAR_PERIOD+3</f>
        <v>2017</v>
      </c>
      <c r="AJ1" s="1">
        <f>YEAR_PERIOD+3</f>
        <v>2017</v>
      </c>
      <c r="AK1" s="1">
        <f>YEAR_PERIOD+3</f>
        <v>2017</v>
      </c>
      <c r="AL1" s="1">
        <f>YEAR_PERIOD+3</f>
        <v>2017</v>
      </c>
      <c r="AM1" s="1">
        <f>YEAR_PERIOD+4</f>
        <v>2018</v>
      </c>
      <c r="AN1" s="1">
        <f>YEAR_PERIOD+4</f>
        <v>2018</v>
      </c>
      <c r="AO1" s="1">
        <f>YEAR_PERIOD+4</f>
        <v>2018</v>
      </c>
      <c r="AP1" s="1">
        <f>YEAR_PERIOD+4</f>
        <v>2018</v>
      </c>
      <c r="AQ1" s="1">
        <f>YEAR_PERIOD+5</f>
        <v>2019</v>
      </c>
      <c r="AR1" s="1">
        <f>YEAR_PERIOD+5</f>
        <v>2019</v>
      </c>
      <c r="AS1" s="1">
        <f>YEAR_PERIOD+5</f>
        <v>2019</v>
      </c>
      <c r="AT1" s="1">
        <f>YEAR_PERIOD+5</f>
        <v>2019</v>
      </c>
    </row>
  </sheetData>
  <sheetProtection formatColumns="0" formatRows="0"/>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_03">
    <tabColor rgb="FFFF0000"/>
  </sheetPr>
  <dimension ref="A1:E177"/>
  <sheetViews>
    <sheetView showGridLines="0" zoomScale="85" zoomScaleNormal="85" zoomScalePageLayoutView="0" workbookViewId="0" topLeftCell="A1">
      <selection activeCell="A54" sqref="A54"/>
    </sheetView>
  </sheetViews>
  <sheetFormatPr defaultColWidth="21.57421875" defaultRowHeight="11.25"/>
  <cols>
    <col min="1" max="1" width="71.00390625" style="30" customWidth="1"/>
    <col min="2" max="2" width="11.140625" style="12" bestFit="1" customWidth="1"/>
    <col min="3" max="3" width="10.140625" style="27" bestFit="1" customWidth="1"/>
    <col min="4" max="4" width="62.00390625" style="12" customWidth="1"/>
    <col min="5" max="245" width="9.140625" style="12" customWidth="1"/>
    <col min="246" max="246" width="44.8515625" style="12" customWidth="1"/>
    <col min="247" max="247" width="28.28125" style="12" customWidth="1"/>
    <col min="248" max="248" width="6.28125" style="12" customWidth="1"/>
    <col min="249" max="249" width="5.57421875" style="12" customWidth="1"/>
    <col min="250" max="250" width="33.140625" style="12" customWidth="1"/>
    <col min="251" max="16384" width="21.57421875" style="12" customWidth="1"/>
  </cols>
  <sheetData>
    <row r="1" spans="1:5" ht="11.25">
      <c r="A1" s="29" t="s">
        <v>15</v>
      </c>
      <c r="B1" s="29" t="s">
        <v>4</v>
      </c>
      <c r="C1" s="29" t="s">
        <v>5</v>
      </c>
      <c r="D1" s="44" t="s">
        <v>16</v>
      </c>
      <c r="E1" s="12" t="s">
        <v>17</v>
      </c>
    </row>
    <row r="2" spans="1:5" ht="33.75">
      <c r="A2" s="29" t="s">
        <v>100</v>
      </c>
      <c r="B2" s="29" t="s">
        <v>101</v>
      </c>
      <c r="C2" s="29" t="s">
        <v>34</v>
      </c>
      <c r="D2" s="44" t="s">
        <v>493</v>
      </c>
      <c r="E2" s="12">
        <v>26422494</v>
      </c>
    </row>
    <row r="3" spans="1:5" ht="33.75">
      <c r="A3" s="29" t="s">
        <v>69</v>
      </c>
      <c r="B3" s="29" t="s">
        <v>70</v>
      </c>
      <c r="C3" s="29" t="s">
        <v>34</v>
      </c>
      <c r="D3" s="44" t="s">
        <v>494</v>
      </c>
      <c r="E3" s="12">
        <v>26361126</v>
      </c>
    </row>
    <row r="4" spans="1:5" ht="33.75">
      <c r="A4" s="29" t="s">
        <v>71</v>
      </c>
      <c r="B4" s="29" t="s">
        <v>72</v>
      </c>
      <c r="C4" s="29" t="s">
        <v>52</v>
      </c>
      <c r="D4" s="44" t="s">
        <v>495</v>
      </c>
      <c r="E4" s="12">
        <v>26641633</v>
      </c>
    </row>
    <row r="5" spans="1:5" ht="22.5">
      <c r="A5" s="29" t="s">
        <v>496</v>
      </c>
      <c r="B5" s="29" t="s">
        <v>497</v>
      </c>
      <c r="C5" s="29" t="s">
        <v>38</v>
      </c>
      <c r="D5" s="44" t="s">
        <v>105</v>
      </c>
      <c r="E5" s="12">
        <v>28427903</v>
      </c>
    </row>
    <row r="6" spans="1:5" ht="22.5">
      <c r="A6" s="29" t="s">
        <v>314</v>
      </c>
      <c r="B6" s="29" t="s">
        <v>498</v>
      </c>
      <c r="C6" s="29" t="s">
        <v>38</v>
      </c>
      <c r="D6" s="44" t="s">
        <v>499</v>
      </c>
      <c r="E6" s="12">
        <v>28274316</v>
      </c>
    </row>
    <row r="7" spans="1:5" ht="33.75">
      <c r="A7" s="29" t="s">
        <v>118</v>
      </c>
      <c r="B7" s="29" t="s">
        <v>119</v>
      </c>
      <c r="C7" s="29" t="s">
        <v>120</v>
      </c>
      <c r="D7" s="44" t="s">
        <v>500</v>
      </c>
      <c r="E7" s="12">
        <v>26361120</v>
      </c>
    </row>
    <row r="8" spans="1:5" ht="22.5">
      <c r="A8" s="29" t="s">
        <v>501</v>
      </c>
      <c r="B8" s="29" t="s">
        <v>502</v>
      </c>
      <c r="C8" s="29" t="s">
        <v>51</v>
      </c>
      <c r="D8" s="44" t="s">
        <v>503</v>
      </c>
      <c r="E8" s="12">
        <v>28491236</v>
      </c>
    </row>
    <row r="9" spans="1:5" ht="22.5">
      <c r="A9" s="29" t="s">
        <v>504</v>
      </c>
      <c r="B9" s="29" t="s">
        <v>505</v>
      </c>
      <c r="C9" s="29" t="s">
        <v>506</v>
      </c>
      <c r="D9" s="44" t="s">
        <v>105</v>
      </c>
      <c r="E9" s="12">
        <v>28450115</v>
      </c>
    </row>
    <row r="10" spans="1:5" ht="22.5">
      <c r="A10" s="29" t="s">
        <v>73</v>
      </c>
      <c r="B10" s="29" t="s">
        <v>106</v>
      </c>
      <c r="C10" s="29" t="s">
        <v>43</v>
      </c>
      <c r="D10" s="44" t="s">
        <v>104</v>
      </c>
      <c r="E10" s="12">
        <v>26361096</v>
      </c>
    </row>
    <row r="11" spans="1:5" ht="22.5">
      <c r="A11" s="29" t="s">
        <v>233</v>
      </c>
      <c r="B11" s="29" t="s">
        <v>507</v>
      </c>
      <c r="C11" s="29" t="s">
        <v>38</v>
      </c>
      <c r="D11" s="44" t="s">
        <v>508</v>
      </c>
      <c r="E11" s="12">
        <v>28042409</v>
      </c>
    </row>
    <row r="12" spans="1:5" ht="45">
      <c r="A12" s="29" t="s">
        <v>74</v>
      </c>
      <c r="B12" s="29" t="s">
        <v>107</v>
      </c>
      <c r="C12" s="29" t="s">
        <v>52</v>
      </c>
      <c r="D12" s="44" t="s">
        <v>509</v>
      </c>
      <c r="E12" s="12">
        <v>26361104</v>
      </c>
    </row>
    <row r="13" spans="1:5" ht="22.5">
      <c r="A13" s="29" t="s">
        <v>234</v>
      </c>
      <c r="B13" s="29" t="s">
        <v>510</v>
      </c>
      <c r="C13" s="29" t="s">
        <v>43</v>
      </c>
      <c r="D13" s="44" t="s">
        <v>104</v>
      </c>
      <c r="E13" s="12">
        <v>28042511</v>
      </c>
    </row>
    <row r="14" spans="1:5" ht="22.5">
      <c r="A14" s="29" t="s">
        <v>140</v>
      </c>
      <c r="B14" s="29" t="s">
        <v>511</v>
      </c>
      <c r="C14" s="29" t="s">
        <v>65</v>
      </c>
      <c r="D14" s="44" t="s">
        <v>105</v>
      </c>
      <c r="E14" s="12">
        <v>27823351</v>
      </c>
    </row>
    <row r="15" spans="1:5" ht="22.5">
      <c r="A15" s="29" t="s">
        <v>512</v>
      </c>
      <c r="B15" s="29" t="s">
        <v>513</v>
      </c>
      <c r="C15" s="29" t="s">
        <v>38</v>
      </c>
      <c r="D15" s="44" t="s">
        <v>105</v>
      </c>
      <c r="E15" s="12">
        <v>28794896</v>
      </c>
    </row>
    <row r="16" spans="1:5" ht="22.5">
      <c r="A16" s="29" t="s">
        <v>141</v>
      </c>
      <c r="B16" s="29" t="s">
        <v>514</v>
      </c>
      <c r="C16" s="29" t="s">
        <v>38</v>
      </c>
      <c r="D16" s="44" t="s">
        <v>105</v>
      </c>
      <c r="E16" s="12">
        <v>27812407</v>
      </c>
    </row>
    <row r="17" spans="1:5" ht="22.5">
      <c r="A17" s="29" t="s">
        <v>515</v>
      </c>
      <c r="B17" s="29" t="s">
        <v>516</v>
      </c>
      <c r="C17" s="29" t="s">
        <v>109</v>
      </c>
      <c r="D17" s="44" t="s">
        <v>104</v>
      </c>
      <c r="E17" s="12">
        <v>28493183</v>
      </c>
    </row>
    <row r="18" spans="1:5" ht="22.5">
      <c r="A18" s="29" t="s">
        <v>75</v>
      </c>
      <c r="B18" s="29" t="s">
        <v>108</v>
      </c>
      <c r="C18" s="29" t="s">
        <v>109</v>
      </c>
      <c r="D18" s="44" t="s">
        <v>499</v>
      </c>
      <c r="E18" s="12">
        <v>26422368</v>
      </c>
    </row>
    <row r="19" spans="1:5" ht="22.5">
      <c r="A19" s="29" t="s">
        <v>261</v>
      </c>
      <c r="B19" s="29" t="s">
        <v>517</v>
      </c>
      <c r="C19" s="29" t="s">
        <v>518</v>
      </c>
      <c r="D19" s="44" t="s">
        <v>519</v>
      </c>
      <c r="E19" s="12">
        <v>28155081</v>
      </c>
    </row>
    <row r="20" spans="1:5" ht="22.5">
      <c r="A20" s="29" t="s">
        <v>235</v>
      </c>
      <c r="B20" s="29" t="s">
        <v>520</v>
      </c>
      <c r="C20" s="29" t="s">
        <v>52</v>
      </c>
      <c r="D20" s="44" t="s">
        <v>105</v>
      </c>
      <c r="E20" s="12">
        <v>28042468</v>
      </c>
    </row>
    <row r="21" spans="1:5" ht="22.5">
      <c r="A21" s="29" t="s">
        <v>76</v>
      </c>
      <c r="B21" s="29" t="s">
        <v>110</v>
      </c>
      <c r="C21" s="29" t="s">
        <v>111</v>
      </c>
      <c r="D21" s="44" t="s">
        <v>104</v>
      </c>
      <c r="E21" s="12">
        <v>26597721</v>
      </c>
    </row>
    <row r="22" spans="1:5" ht="22.5">
      <c r="A22" s="29" t="s">
        <v>251</v>
      </c>
      <c r="B22" s="29" t="s">
        <v>521</v>
      </c>
      <c r="C22" s="29" t="s">
        <v>522</v>
      </c>
      <c r="D22" s="44" t="s">
        <v>508</v>
      </c>
      <c r="E22" s="12">
        <v>28072594</v>
      </c>
    </row>
    <row r="23" spans="1:5" ht="22.5">
      <c r="A23" s="29" t="s">
        <v>236</v>
      </c>
      <c r="B23" s="29" t="s">
        <v>523</v>
      </c>
      <c r="C23" s="29" t="s">
        <v>49</v>
      </c>
      <c r="D23" s="44" t="s">
        <v>104</v>
      </c>
      <c r="E23" s="12">
        <v>28042569</v>
      </c>
    </row>
    <row r="24" spans="1:5" ht="22.5">
      <c r="A24" s="29" t="s">
        <v>77</v>
      </c>
      <c r="B24" s="29" t="s">
        <v>112</v>
      </c>
      <c r="C24" s="29" t="s">
        <v>56</v>
      </c>
      <c r="D24" s="44" t="s">
        <v>104</v>
      </c>
      <c r="E24" s="12">
        <v>26533889</v>
      </c>
    </row>
    <row r="25" spans="1:5" ht="22.5">
      <c r="A25" s="29" t="s">
        <v>229</v>
      </c>
      <c r="B25" s="29" t="s">
        <v>524</v>
      </c>
      <c r="C25" s="29" t="s">
        <v>117</v>
      </c>
      <c r="D25" s="44" t="s">
        <v>104</v>
      </c>
      <c r="E25" s="12">
        <v>27997575</v>
      </c>
    </row>
    <row r="26" spans="1:5" ht="22.5">
      <c r="A26" s="29" t="s">
        <v>250</v>
      </c>
      <c r="B26" s="29" t="s">
        <v>525</v>
      </c>
      <c r="C26" s="29" t="s">
        <v>51</v>
      </c>
      <c r="D26" s="44" t="s">
        <v>105</v>
      </c>
      <c r="E26" s="12">
        <v>28135540</v>
      </c>
    </row>
    <row r="27" spans="1:5" ht="22.5">
      <c r="A27" s="29" t="s">
        <v>121</v>
      </c>
      <c r="B27" s="29" t="s">
        <v>122</v>
      </c>
      <c r="C27" s="29" t="s">
        <v>60</v>
      </c>
      <c r="D27" s="44" t="s">
        <v>526</v>
      </c>
      <c r="E27" s="12">
        <v>26361116</v>
      </c>
    </row>
    <row r="28" spans="1:5" ht="22.5">
      <c r="A28" s="29" t="s">
        <v>237</v>
      </c>
      <c r="B28" s="29" t="s">
        <v>527</v>
      </c>
      <c r="C28" s="29" t="s">
        <v>49</v>
      </c>
      <c r="D28" s="44" t="s">
        <v>105</v>
      </c>
      <c r="E28" s="12">
        <v>28042547</v>
      </c>
    </row>
    <row r="29" spans="1:5" ht="22.5">
      <c r="A29" s="29" t="s">
        <v>124</v>
      </c>
      <c r="B29" s="29" t="s">
        <v>125</v>
      </c>
      <c r="C29" s="29" t="s">
        <v>68</v>
      </c>
      <c r="D29" s="44" t="s">
        <v>526</v>
      </c>
      <c r="E29" s="12">
        <v>26361098</v>
      </c>
    </row>
    <row r="30" spans="1:5" ht="11.25">
      <c r="A30" s="29" t="s">
        <v>216</v>
      </c>
      <c r="B30" s="29" t="s">
        <v>217</v>
      </c>
      <c r="C30" s="29" t="s">
        <v>40</v>
      </c>
      <c r="D30" s="44" t="s">
        <v>131</v>
      </c>
      <c r="E30" s="12">
        <v>26555694</v>
      </c>
    </row>
    <row r="31" spans="1:5" ht="45">
      <c r="A31" s="29" t="s">
        <v>78</v>
      </c>
      <c r="B31" s="29" t="s">
        <v>113</v>
      </c>
      <c r="C31" s="29" t="s">
        <v>109</v>
      </c>
      <c r="D31" s="44" t="s">
        <v>528</v>
      </c>
      <c r="E31" s="12">
        <v>27114822</v>
      </c>
    </row>
    <row r="32" spans="1:5" ht="22.5">
      <c r="A32" s="29" t="s">
        <v>529</v>
      </c>
      <c r="B32" s="29" t="s">
        <v>530</v>
      </c>
      <c r="C32" s="29" t="s">
        <v>49</v>
      </c>
      <c r="D32" s="44" t="s">
        <v>105</v>
      </c>
      <c r="E32" s="12">
        <v>28458587</v>
      </c>
    </row>
    <row r="33" spans="1:4" ht="22.5">
      <c r="A33" s="29" t="s">
        <v>531</v>
      </c>
      <c r="B33" s="29" t="s">
        <v>532</v>
      </c>
      <c r="C33" s="29" t="s">
        <v>60</v>
      </c>
      <c r="D33" s="44" t="s">
        <v>533</v>
      </c>
    </row>
    <row r="34" spans="1:5" ht="22.5">
      <c r="A34" s="29" t="s">
        <v>534</v>
      </c>
      <c r="B34" s="29" t="s">
        <v>535</v>
      </c>
      <c r="C34" s="29" t="s">
        <v>536</v>
      </c>
      <c r="D34" s="44" t="s">
        <v>105</v>
      </c>
      <c r="E34" s="12">
        <v>28284366</v>
      </c>
    </row>
    <row r="35" spans="1:5" ht="22.5">
      <c r="A35" s="29" t="s">
        <v>256</v>
      </c>
      <c r="B35" s="29" t="s">
        <v>537</v>
      </c>
      <c r="C35" s="29" t="s">
        <v>109</v>
      </c>
      <c r="D35" s="44" t="s">
        <v>105</v>
      </c>
      <c r="E35" s="12">
        <v>28152625</v>
      </c>
    </row>
    <row r="36" spans="1:5" ht="22.5">
      <c r="A36" s="29" t="s">
        <v>538</v>
      </c>
      <c r="B36" s="29" t="s">
        <v>539</v>
      </c>
      <c r="C36" s="29" t="s">
        <v>34</v>
      </c>
      <c r="D36" s="44" t="s">
        <v>105</v>
      </c>
      <c r="E36" s="12">
        <v>28453706</v>
      </c>
    </row>
    <row r="37" spans="1:5" ht="22.5">
      <c r="A37" s="29" t="s">
        <v>540</v>
      </c>
      <c r="B37" s="29" t="s">
        <v>541</v>
      </c>
      <c r="C37" s="29" t="s">
        <v>542</v>
      </c>
      <c r="D37" s="44" t="s">
        <v>105</v>
      </c>
      <c r="E37" s="12">
        <v>28453728</v>
      </c>
    </row>
    <row r="38" spans="1:5" ht="22.5">
      <c r="A38" s="29" t="s">
        <v>79</v>
      </c>
      <c r="B38" s="29" t="s">
        <v>114</v>
      </c>
      <c r="C38" s="29" t="s">
        <v>65</v>
      </c>
      <c r="D38" s="44" t="s">
        <v>105</v>
      </c>
      <c r="E38" s="12">
        <v>26422350</v>
      </c>
    </row>
    <row r="39" spans="1:5" ht="45">
      <c r="A39" s="29" t="s">
        <v>80</v>
      </c>
      <c r="B39" s="29" t="s">
        <v>102</v>
      </c>
      <c r="C39" s="29" t="s">
        <v>34</v>
      </c>
      <c r="D39" s="44" t="s">
        <v>543</v>
      </c>
      <c r="E39" s="12">
        <v>26420583</v>
      </c>
    </row>
    <row r="40" spans="1:5" ht="22.5">
      <c r="A40" s="29" t="s">
        <v>81</v>
      </c>
      <c r="B40" s="29" t="s">
        <v>115</v>
      </c>
      <c r="C40" s="29" t="s">
        <v>43</v>
      </c>
      <c r="D40" s="44" t="s">
        <v>544</v>
      </c>
      <c r="E40" s="12">
        <v>26422149</v>
      </c>
    </row>
    <row r="41" spans="1:5" ht="22.5">
      <c r="A41" s="29" t="s">
        <v>221</v>
      </c>
      <c r="B41" s="29" t="s">
        <v>545</v>
      </c>
      <c r="C41" s="29" t="s">
        <v>65</v>
      </c>
      <c r="D41" s="44" t="s">
        <v>104</v>
      </c>
      <c r="E41" s="12">
        <v>27946694</v>
      </c>
    </row>
    <row r="42" spans="1:5" ht="22.5">
      <c r="A42" s="29" t="s">
        <v>262</v>
      </c>
      <c r="B42" s="29" t="s">
        <v>546</v>
      </c>
      <c r="C42" s="29" t="s">
        <v>34</v>
      </c>
      <c r="D42" s="44" t="s">
        <v>547</v>
      </c>
      <c r="E42" s="12">
        <v>28155116</v>
      </c>
    </row>
    <row r="43" spans="1:5" ht="22.5">
      <c r="A43" s="29" t="s">
        <v>312</v>
      </c>
      <c r="B43" s="29" t="s">
        <v>548</v>
      </c>
      <c r="C43" s="29" t="s">
        <v>49</v>
      </c>
      <c r="D43" s="44" t="s">
        <v>105</v>
      </c>
      <c r="E43" s="12">
        <v>28266590</v>
      </c>
    </row>
    <row r="44" spans="1:5" ht="33.75">
      <c r="A44" s="29" t="s">
        <v>82</v>
      </c>
      <c r="B44" s="29" t="s">
        <v>103</v>
      </c>
      <c r="C44" s="29" t="s">
        <v>34</v>
      </c>
      <c r="D44" s="44" t="s">
        <v>549</v>
      </c>
      <c r="E44" s="12">
        <v>26847594</v>
      </c>
    </row>
    <row r="45" spans="1:5" ht="22.5">
      <c r="A45" s="29" t="s">
        <v>243</v>
      </c>
      <c r="B45" s="29" t="s">
        <v>550</v>
      </c>
      <c r="C45" s="29" t="s">
        <v>49</v>
      </c>
      <c r="D45" s="44" t="s">
        <v>105</v>
      </c>
      <c r="E45" s="12">
        <v>28091987</v>
      </c>
    </row>
    <row r="46" spans="1:5" ht="22.5">
      <c r="A46" s="29" t="s">
        <v>83</v>
      </c>
      <c r="B46" s="29" t="s">
        <v>116</v>
      </c>
      <c r="C46" s="29" t="s">
        <v>117</v>
      </c>
      <c r="D46" s="44" t="s">
        <v>105</v>
      </c>
      <c r="E46" s="12">
        <v>26361118</v>
      </c>
    </row>
    <row r="47" spans="1:5" ht="22.5">
      <c r="A47" s="29" t="s">
        <v>551</v>
      </c>
      <c r="B47" s="29" t="s">
        <v>552</v>
      </c>
      <c r="C47" s="29" t="s">
        <v>111</v>
      </c>
      <c r="D47" s="44" t="s">
        <v>105</v>
      </c>
      <c r="E47" s="12">
        <v>26647768</v>
      </c>
    </row>
    <row r="48" spans="1:5" ht="22.5">
      <c r="A48" s="30" t="s">
        <v>230</v>
      </c>
      <c r="B48" s="12">
        <v>7813425073</v>
      </c>
      <c r="C48" s="27">
        <v>781301001</v>
      </c>
      <c r="D48" s="12" t="s">
        <v>105</v>
      </c>
      <c r="E48" s="12">
        <v>27997553</v>
      </c>
    </row>
    <row r="49" spans="1:5" ht="22.5">
      <c r="A49" s="30" t="s">
        <v>84</v>
      </c>
      <c r="B49" s="12">
        <v>7802005951</v>
      </c>
      <c r="C49" s="27">
        <v>780201001</v>
      </c>
      <c r="D49" s="12" t="s">
        <v>104</v>
      </c>
      <c r="E49" s="12">
        <v>26422100</v>
      </c>
    </row>
    <row r="50" spans="1:5" ht="22.5">
      <c r="A50" s="30" t="s">
        <v>553</v>
      </c>
      <c r="B50" s="12">
        <v>7806008569</v>
      </c>
      <c r="C50" s="27">
        <v>783450001</v>
      </c>
      <c r="D50" s="12" t="s">
        <v>105</v>
      </c>
      <c r="E50" s="12">
        <v>28544720</v>
      </c>
    </row>
    <row r="51" spans="1:5" ht="22.5">
      <c r="A51" s="30" t="s">
        <v>85</v>
      </c>
      <c r="B51" s="12">
        <v>7813346618</v>
      </c>
      <c r="C51" s="27">
        <v>781301001</v>
      </c>
      <c r="D51" s="12" t="s">
        <v>105</v>
      </c>
      <c r="E51" s="12">
        <v>26641637</v>
      </c>
    </row>
    <row r="52" spans="1:5" ht="22.5">
      <c r="A52" s="30" t="s">
        <v>86</v>
      </c>
      <c r="B52" s="12">
        <v>7801566094</v>
      </c>
      <c r="C52" s="27">
        <v>780101001</v>
      </c>
      <c r="D52" s="12" t="s">
        <v>104</v>
      </c>
      <c r="E52" s="12">
        <v>27621401</v>
      </c>
    </row>
    <row r="53" spans="1:5" ht="22.5">
      <c r="A53" s="30" t="s">
        <v>223</v>
      </c>
      <c r="B53" s="12">
        <v>7806005590</v>
      </c>
      <c r="C53" s="27">
        <v>780601001</v>
      </c>
      <c r="D53" s="12" t="s">
        <v>105</v>
      </c>
      <c r="E53" s="12">
        <v>27956327</v>
      </c>
    </row>
    <row r="54" spans="1:5" ht="22.5">
      <c r="A54" s="30" t="s">
        <v>87</v>
      </c>
      <c r="B54" s="12">
        <v>7813047424</v>
      </c>
      <c r="C54" s="27">
        <v>781301001</v>
      </c>
      <c r="D54" s="12" t="s">
        <v>554</v>
      </c>
      <c r="E54" s="12">
        <v>26641618</v>
      </c>
    </row>
    <row r="55" spans="1:5" ht="22.5">
      <c r="A55" s="30" t="s">
        <v>231</v>
      </c>
      <c r="B55" s="12">
        <v>7816067965</v>
      </c>
      <c r="C55" s="27">
        <v>780101001</v>
      </c>
      <c r="D55" s="12" t="s">
        <v>104</v>
      </c>
      <c r="E55" s="12">
        <v>27997479</v>
      </c>
    </row>
    <row r="56" spans="1:5" ht="22.5">
      <c r="A56" s="30" t="s">
        <v>555</v>
      </c>
      <c r="B56" s="12">
        <v>7704784450</v>
      </c>
      <c r="C56" s="27">
        <v>781443001</v>
      </c>
      <c r="D56" s="12" t="s">
        <v>309</v>
      </c>
      <c r="E56" s="12">
        <v>26361128</v>
      </c>
    </row>
    <row r="57" spans="1:5" ht="22.5">
      <c r="A57" s="30" t="s">
        <v>556</v>
      </c>
      <c r="B57" s="12">
        <v>7813200545</v>
      </c>
      <c r="C57" s="27">
        <v>781301001</v>
      </c>
      <c r="D57" s="12" t="s">
        <v>105</v>
      </c>
      <c r="E57" s="12">
        <v>28812728</v>
      </c>
    </row>
    <row r="58" spans="1:5" ht="22.5">
      <c r="A58" s="30" t="s">
        <v>142</v>
      </c>
      <c r="B58" s="12">
        <v>7801133686</v>
      </c>
      <c r="C58" s="27">
        <v>780101001</v>
      </c>
      <c r="D58" s="12" t="s">
        <v>104</v>
      </c>
      <c r="E58" s="12">
        <v>27827361</v>
      </c>
    </row>
    <row r="59" spans="1:5" ht="22.5">
      <c r="A59" s="30" t="s">
        <v>88</v>
      </c>
      <c r="B59" s="12">
        <v>7804046015</v>
      </c>
      <c r="C59" s="27">
        <v>780401001</v>
      </c>
      <c r="D59" s="12" t="s">
        <v>105</v>
      </c>
      <c r="E59" s="12">
        <v>26361095</v>
      </c>
    </row>
    <row r="60" spans="1:5" ht="22.5">
      <c r="A60" s="30" t="s">
        <v>89</v>
      </c>
      <c r="B60" s="12">
        <v>7802071707</v>
      </c>
      <c r="C60" s="27">
        <v>783450001</v>
      </c>
      <c r="D60" s="12" t="s">
        <v>105</v>
      </c>
      <c r="E60" s="12">
        <v>26361091</v>
      </c>
    </row>
    <row r="61" spans="1:5" ht="22.5">
      <c r="A61" s="30" t="s">
        <v>255</v>
      </c>
      <c r="B61" s="12">
        <v>7802205799</v>
      </c>
      <c r="C61" s="27">
        <v>780201001</v>
      </c>
      <c r="D61" s="12" t="s">
        <v>104</v>
      </c>
      <c r="E61" s="12">
        <v>28146440</v>
      </c>
    </row>
    <row r="62" spans="1:5" ht="22.5">
      <c r="A62" s="30" t="s">
        <v>245</v>
      </c>
      <c r="B62" s="12">
        <v>7842335610</v>
      </c>
      <c r="C62" s="27">
        <v>784201001</v>
      </c>
      <c r="D62" s="12" t="s">
        <v>105</v>
      </c>
      <c r="E62" s="12">
        <v>26647775</v>
      </c>
    </row>
    <row r="63" spans="1:5" ht="22.5">
      <c r="A63" s="30" t="s">
        <v>238</v>
      </c>
      <c r="B63" s="12">
        <v>7813045025</v>
      </c>
      <c r="C63" s="27">
        <v>783450001</v>
      </c>
      <c r="D63" s="12" t="s">
        <v>544</v>
      </c>
      <c r="E63" s="12">
        <v>28042181</v>
      </c>
    </row>
    <row r="64" spans="1:5" ht="22.5">
      <c r="A64" s="30" t="s">
        <v>557</v>
      </c>
      <c r="B64" s="12">
        <v>7830002303</v>
      </c>
      <c r="C64" s="27">
        <v>783450001</v>
      </c>
      <c r="D64" s="12" t="s">
        <v>105</v>
      </c>
      <c r="E64" s="12">
        <v>28453717</v>
      </c>
    </row>
    <row r="65" spans="1:5" ht="56.25">
      <c r="A65" s="30" t="s">
        <v>90</v>
      </c>
      <c r="B65" s="12">
        <v>7804002321</v>
      </c>
      <c r="C65" s="27">
        <v>783450001</v>
      </c>
      <c r="D65" s="12" t="s">
        <v>558</v>
      </c>
      <c r="E65" s="12">
        <v>26361094</v>
      </c>
    </row>
    <row r="66" spans="1:5" ht="22.5">
      <c r="A66" s="30" t="s">
        <v>308</v>
      </c>
      <c r="B66" s="12">
        <v>7830000578</v>
      </c>
      <c r="C66" s="27">
        <v>470501001</v>
      </c>
      <c r="D66" s="12" t="s">
        <v>104</v>
      </c>
      <c r="E66" s="12">
        <v>26614924</v>
      </c>
    </row>
    <row r="67" spans="1:5" ht="22.5">
      <c r="A67" s="30" t="s">
        <v>31</v>
      </c>
      <c r="B67" s="12">
        <v>7807013138</v>
      </c>
      <c r="C67" s="27">
        <v>780701001</v>
      </c>
      <c r="D67" s="12" t="s">
        <v>104</v>
      </c>
      <c r="E67" s="12">
        <v>26361107</v>
      </c>
    </row>
    <row r="68" spans="1:5" ht="22.5">
      <c r="A68" s="30" t="s">
        <v>143</v>
      </c>
      <c r="B68" s="12">
        <v>7841333120</v>
      </c>
      <c r="C68" s="27">
        <v>784101001</v>
      </c>
      <c r="D68" s="12" t="s">
        <v>104</v>
      </c>
      <c r="E68" s="12">
        <v>27824854</v>
      </c>
    </row>
    <row r="69" spans="1:5" ht="22.5">
      <c r="A69" s="30" t="s">
        <v>559</v>
      </c>
      <c r="B69" s="12">
        <v>7804040302</v>
      </c>
      <c r="C69" s="27">
        <v>997850200</v>
      </c>
      <c r="D69" s="12" t="s">
        <v>560</v>
      </c>
      <c r="E69" s="12">
        <v>28453744</v>
      </c>
    </row>
    <row r="70" spans="1:5" ht="22.5">
      <c r="A70" s="30" t="s">
        <v>225</v>
      </c>
      <c r="B70" s="12">
        <v>7728156800</v>
      </c>
      <c r="C70" s="27">
        <v>780101001</v>
      </c>
      <c r="D70" s="12" t="s">
        <v>105</v>
      </c>
      <c r="E70" s="12">
        <v>27968093</v>
      </c>
    </row>
    <row r="71" spans="1:5" ht="45">
      <c r="A71" s="30" t="s">
        <v>32</v>
      </c>
      <c r="B71" s="12">
        <v>7805025346</v>
      </c>
      <c r="C71" s="27">
        <v>785050001</v>
      </c>
      <c r="D71" s="12" t="s">
        <v>561</v>
      </c>
      <c r="E71" s="12">
        <v>26361102</v>
      </c>
    </row>
    <row r="72" spans="1:5" ht="22.5">
      <c r="A72" s="30" t="s">
        <v>562</v>
      </c>
      <c r="B72" s="12">
        <v>7805654288</v>
      </c>
      <c r="C72" s="27">
        <v>780501001</v>
      </c>
      <c r="D72" s="12" t="s">
        <v>105</v>
      </c>
      <c r="E72" s="12">
        <v>28796102</v>
      </c>
    </row>
    <row r="73" spans="1:5" ht="33.75">
      <c r="A73" s="30" t="s">
        <v>126</v>
      </c>
      <c r="B73" s="12">
        <v>7825660956</v>
      </c>
      <c r="C73" s="27">
        <v>783450001</v>
      </c>
      <c r="D73" s="12" t="s">
        <v>563</v>
      </c>
      <c r="E73" s="12">
        <v>26361122</v>
      </c>
    </row>
    <row r="74" spans="1:5" ht="22.5">
      <c r="A74" s="30" t="s">
        <v>35</v>
      </c>
      <c r="B74" s="12">
        <v>7806469104</v>
      </c>
      <c r="C74" s="27">
        <v>783450001</v>
      </c>
      <c r="D74" s="12" t="s">
        <v>105</v>
      </c>
      <c r="E74" s="12">
        <v>27628470</v>
      </c>
    </row>
    <row r="75" spans="1:5" ht="22.5">
      <c r="A75" s="30" t="s">
        <v>36</v>
      </c>
      <c r="B75" s="12">
        <v>7802064795</v>
      </c>
      <c r="C75" s="27">
        <v>783450001</v>
      </c>
      <c r="D75" s="12" t="s">
        <v>105</v>
      </c>
      <c r="E75" s="12">
        <v>26422145</v>
      </c>
    </row>
    <row r="76" spans="1:5" ht="22.5">
      <c r="A76" s="30" t="s">
        <v>37</v>
      </c>
      <c r="B76" s="12">
        <v>7811056991</v>
      </c>
      <c r="C76" s="27">
        <v>781101001</v>
      </c>
      <c r="D76" s="12" t="s">
        <v>105</v>
      </c>
      <c r="E76" s="12">
        <v>27551052</v>
      </c>
    </row>
    <row r="77" spans="1:5" ht="45">
      <c r="A77" s="30" t="s">
        <v>39</v>
      </c>
      <c r="B77" s="12">
        <v>7703591134</v>
      </c>
      <c r="C77" s="27">
        <v>781943001</v>
      </c>
      <c r="D77" s="12" t="s">
        <v>564</v>
      </c>
      <c r="E77" s="12">
        <v>27307314</v>
      </c>
    </row>
    <row r="78" spans="1:5" ht="22.5">
      <c r="A78" s="30" t="s">
        <v>257</v>
      </c>
      <c r="B78" s="12">
        <v>7813464548</v>
      </c>
      <c r="C78" s="27">
        <v>781301001</v>
      </c>
      <c r="D78" s="12" t="s">
        <v>544</v>
      </c>
      <c r="E78" s="12">
        <v>28152707</v>
      </c>
    </row>
    <row r="79" spans="1:5" ht="33.75">
      <c r="A79" s="30" t="s">
        <v>41</v>
      </c>
      <c r="B79" s="12">
        <v>7811039386</v>
      </c>
      <c r="C79" s="27">
        <v>997850001</v>
      </c>
      <c r="D79" s="12" t="s">
        <v>565</v>
      </c>
      <c r="E79" s="12">
        <v>26647708</v>
      </c>
    </row>
    <row r="80" spans="1:5" ht="22.5">
      <c r="A80" s="30" t="s">
        <v>42</v>
      </c>
      <c r="B80" s="12">
        <v>7802052172</v>
      </c>
      <c r="C80" s="27">
        <v>780201001</v>
      </c>
      <c r="D80" s="12" t="s">
        <v>105</v>
      </c>
      <c r="E80" s="12">
        <v>26422310</v>
      </c>
    </row>
    <row r="81" spans="1:5" ht="33.75">
      <c r="A81" s="30" t="s">
        <v>215</v>
      </c>
      <c r="B81" s="12">
        <v>7708503727</v>
      </c>
      <c r="C81" s="27">
        <v>780445015</v>
      </c>
      <c r="D81" s="12" t="s">
        <v>566</v>
      </c>
      <c r="E81" s="12">
        <v>26814895</v>
      </c>
    </row>
    <row r="82" spans="1:5" ht="22.5">
      <c r="A82" s="30" t="s">
        <v>44</v>
      </c>
      <c r="B82" s="12">
        <v>7714783092</v>
      </c>
      <c r="C82" s="27">
        <v>783943001</v>
      </c>
      <c r="D82" s="12" t="s">
        <v>567</v>
      </c>
      <c r="E82" s="12">
        <v>26828034</v>
      </c>
    </row>
    <row r="83" spans="1:5" ht="22.5">
      <c r="A83" s="30" t="s">
        <v>45</v>
      </c>
      <c r="B83" s="12">
        <v>7806007100</v>
      </c>
      <c r="C83" s="27">
        <v>783450001</v>
      </c>
      <c r="D83" s="12" t="s">
        <v>105</v>
      </c>
      <c r="E83" s="12">
        <v>26361106</v>
      </c>
    </row>
    <row r="84" spans="1:5" ht="22.5">
      <c r="A84" s="30" t="s">
        <v>253</v>
      </c>
      <c r="B84" s="12">
        <v>7804036909</v>
      </c>
      <c r="C84" s="27">
        <v>780401001</v>
      </c>
      <c r="D84" s="12" t="s">
        <v>105</v>
      </c>
      <c r="E84" s="12">
        <v>28143840</v>
      </c>
    </row>
    <row r="85" spans="1:5" ht="22.5">
      <c r="A85" s="30" t="s">
        <v>310</v>
      </c>
      <c r="B85" s="12">
        <v>7805017514</v>
      </c>
      <c r="C85" s="27">
        <v>780501001</v>
      </c>
      <c r="D85" s="12" t="s">
        <v>105</v>
      </c>
      <c r="E85" s="12">
        <v>28255000</v>
      </c>
    </row>
    <row r="86" spans="1:5" ht="22.5">
      <c r="A86" s="30" t="s">
        <v>46</v>
      </c>
      <c r="B86" s="12">
        <v>7810537540</v>
      </c>
      <c r="C86" s="27">
        <v>783450001</v>
      </c>
      <c r="D86" s="12" t="s">
        <v>104</v>
      </c>
      <c r="E86" s="12">
        <v>26515996</v>
      </c>
    </row>
    <row r="87" spans="1:5" ht="22.5">
      <c r="A87" s="30" t="s">
        <v>47</v>
      </c>
      <c r="B87" s="12">
        <v>7802001308</v>
      </c>
      <c r="C87" s="27">
        <v>783450001</v>
      </c>
      <c r="D87" s="12" t="s">
        <v>105</v>
      </c>
      <c r="E87" s="12">
        <v>26422094</v>
      </c>
    </row>
    <row r="88" spans="1:5" ht="22.5">
      <c r="A88" s="30" t="s">
        <v>48</v>
      </c>
      <c r="B88" s="12">
        <v>7801020019</v>
      </c>
      <c r="C88" s="27">
        <v>780101001</v>
      </c>
      <c r="D88" s="12" t="s">
        <v>104</v>
      </c>
      <c r="E88" s="12">
        <v>26422130</v>
      </c>
    </row>
    <row r="89" spans="1:5" ht="22.5">
      <c r="A89" s="30" t="s">
        <v>50</v>
      </c>
      <c r="B89" s="12">
        <v>7810216498</v>
      </c>
      <c r="C89" s="27">
        <v>781001001</v>
      </c>
      <c r="D89" s="12" t="s">
        <v>105</v>
      </c>
      <c r="E89" s="12">
        <v>26590970</v>
      </c>
    </row>
    <row r="90" spans="1:5" ht="22.5">
      <c r="A90" s="30" t="s">
        <v>263</v>
      </c>
      <c r="B90" s="12">
        <v>7830000680</v>
      </c>
      <c r="C90" s="27">
        <v>780601001</v>
      </c>
      <c r="D90" s="12" t="s">
        <v>104</v>
      </c>
      <c r="E90" s="12">
        <v>28155094</v>
      </c>
    </row>
    <row r="91" spans="1:5" ht="11.25">
      <c r="A91" s="30" t="s">
        <v>144</v>
      </c>
      <c r="B91" s="12">
        <v>7841312071</v>
      </c>
      <c r="C91" s="27">
        <v>780501001</v>
      </c>
      <c r="D91" s="12" t="s">
        <v>123</v>
      </c>
      <c r="E91" s="12">
        <v>27054332</v>
      </c>
    </row>
    <row r="92" spans="1:5" ht="45">
      <c r="A92" s="30" t="s">
        <v>127</v>
      </c>
      <c r="B92" s="12">
        <v>7841312071</v>
      </c>
      <c r="C92" s="27">
        <v>780102001</v>
      </c>
      <c r="D92" s="12" t="s">
        <v>568</v>
      </c>
      <c r="E92" s="12">
        <v>26539356</v>
      </c>
    </row>
    <row r="93" spans="1:5" ht="22.5">
      <c r="A93" s="30" t="s">
        <v>244</v>
      </c>
      <c r="B93" s="12">
        <v>7825404448</v>
      </c>
      <c r="C93" s="27">
        <v>783450001</v>
      </c>
      <c r="D93" s="12" t="s">
        <v>547</v>
      </c>
      <c r="E93" s="12">
        <v>28091963</v>
      </c>
    </row>
    <row r="94" spans="1:5" ht="22.5">
      <c r="A94" s="30" t="s">
        <v>128</v>
      </c>
      <c r="B94" s="12">
        <v>7810577007</v>
      </c>
      <c r="C94" s="27">
        <v>781001001</v>
      </c>
      <c r="D94" s="12" t="s">
        <v>569</v>
      </c>
      <c r="E94" s="12">
        <v>26555650</v>
      </c>
    </row>
    <row r="95" spans="1:5" ht="22.5">
      <c r="A95" s="30" t="s">
        <v>53</v>
      </c>
      <c r="B95" s="12">
        <v>7810237177</v>
      </c>
      <c r="C95" s="27">
        <v>781001001</v>
      </c>
      <c r="D95" s="12" t="s">
        <v>560</v>
      </c>
      <c r="E95" s="12">
        <v>26422151</v>
      </c>
    </row>
    <row r="96" spans="1:5" ht="22.5">
      <c r="A96" s="30" t="s">
        <v>570</v>
      </c>
      <c r="B96" s="12">
        <v>7817015769</v>
      </c>
      <c r="C96" s="27">
        <v>783450001</v>
      </c>
      <c r="D96" s="12" t="s">
        <v>104</v>
      </c>
      <c r="E96" s="12">
        <v>28816484</v>
      </c>
    </row>
    <row r="97" spans="1:5" ht="22.5">
      <c r="A97" s="30" t="s">
        <v>224</v>
      </c>
      <c r="B97" s="12">
        <v>7806008745</v>
      </c>
      <c r="C97" s="27">
        <v>780601001</v>
      </c>
      <c r="D97" s="12" t="s">
        <v>499</v>
      </c>
      <c r="E97" s="12">
        <v>27961378</v>
      </c>
    </row>
    <row r="98" spans="1:5" ht="22.5">
      <c r="A98" s="30" t="s">
        <v>258</v>
      </c>
      <c r="B98" s="12">
        <v>7838418751</v>
      </c>
      <c r="C98" s="27">
        <v>997850001</v>
      </c>
      <c r="D98" s="12" t="s">
        <v>105</v>
      </c>
      <c r="E98" s="12">
        <v>28152736</v>
      </c>
    </row>
    <row r="99" spans="1:5" ht="22.5">
      <c r="A99" s="30" t="s">
        <v>254</v>
      </c>
      <c r="B99" s="12">
        <v>7806016697</v>
      </c>
      <c r="C99" s="27">
        <v>780601001</v>
      </c>
      <c r="D99" s="12" t="s">
        <v>105</v>
      </c>
      <c r="E99" s="12">
        <v>28145322</v>
      </c>
    </row>
    <row r="100" spans="1:5" ht="33.75">
      <c r="A100" s="30" t="s">
        <v>129</v>
      </c>
      <c r="B100" s="12">
        <v>7813323258</v>
      </c>
      <c r="C100" s="27">
        <v>780501001</v>
      </c>
      <c r="D100" s="12" t="s">
        <v>571</v>
      </c>
      <c r="E100" s="12">
        <v>26533887</v>
      </c>
    </row>
    <row r="101" spans="1:5" ht="22.5">
      <c r="A101" s="30" t="s">
        <v>239</v>
      </c>
      <c r="B101" s="12">
        <v>7801032688</v>
      </c>
      <c r="C101" s="27">
        <v>780101001</v>
      </c>
      <c r="D101" s="12" t="s">
        <v>547</v>
      </c>
      <c r="E101" s="12">
        <v>28042447</v>
      </c>
    </row>
    <row r="102" spans="1:5" ht="22.5">
      <c r="A102" s="30" t="s">
        <v>572</v>
      </c>
      <c r="B102" s="12">
        <v>7804509545</v>
      </c>
      <c r="C102" s="27">
        <v>780401001</v>
      </c>
      <c r="D102" s="12" t="s">
        <v>104</v>
      </c>
      <c r="E102" s="12">
        <v>28427914</v>
      </c>
    </row>
    <row r="103" spans="1:5" ht="11.25">
      <c r="A103" s="30" t="s">
        <v>130</v>
      </c>
      <c r="B103" s="12">
        <v>7826101774</v>
      </c>
      <c r="C103" s="27">
        <v>783801001</v>
      </c>
      <c r="D103" s="12" t="s">
        <v>131</v>
      </c>
      <c r="E103" s="12">
        <v>26421969</v>
      </c>
    </row>
    <row r="104" spans="1:5" ht="11.25">
      <c r="A104" s="30" t="s">
        <v>218</v>
      </c>
      <c r="B104" s="12">
        <v>7805185251</v>
      </c>
      <c r="C104" s="27">
        <v>781101001</v>
      </c>
      <c r="D104" s="12" t="s">
        <v>131</v>
      </c>
      <c r="E104" s="12">
        <v>26361105</v>
      </c>
    </row>
    <row r="105" spans="1:5" ht="22.5">
      <c r="A105" s="30" t="s">
        <v>145</v>
      </c>
      <c r="B105" s="12">
        <v>7826135075</v>
      </c>
      <c r="C105" s="27">
        <v>781301001</v>
      </c>
      <c r="D105" s="12" t="s">
        <v>105</v>
      </c>
      <c r="E105" s="12">
        <v>27819284</v>
      </c>
    </row>
    <row r="106" spans="1:5" ht="22.5">
      <c r="A106" s="30" t="s">
        <v>573</v>
      </c>
      <c r="B106" s="12">
        <v>7813554914</v>
      </c>
      <c r="C106" s="27">
        <v>781301001</v>
      </c>
      <c r="D106" s="12" t="s">
        <v>104</v>
      </c>
      <c r="E106" s="12">
        <v>28454938</v>
      </c>
    </row>
    <row r="107" spans="1:5" ht="22.5">
      <c r="A107" s="30" t="s">
        <v>259</v>
      </c>
      <c r="B107" s="12">
        <v>7801560631</v>
      </c>
      <c r="C107" s="27">
        <v>780101001</v>
      </c>
      <c r="D107" s="12" t="s">
        <v>560</v>
      </c>
      <c r="E107" s="12">
        <v>28152680</v>
      </c>
    </row>
    <row r="108" spans="1:5" ht="45">
      <c r="A108" s="30" t="s">
        <v>54</v>
      </c>
      <c r="B108" s="12">
        <v>7703590927</v>
      </c>
      <c r="C108" s="27">
        <v>785050001</v>
      </c>
      <c r="D108" s="12" t="s">
        <v>574</v>
      </c>
      <c r="E108" s="12">
        <v>26555079</v>
      </c>
    </row>
    <row r="109" spans="1:5" ht="22.5">
      <c r="A109" s="30" t="s">
        <v>240</v>
      </c>
      <c r="B109" s="12">
        <v>7840332364</v>
      </c>
      <c r="C109" s="27">
        <v>784001001</v>
      </c>
      <c r="D109" s="12" t="s">
        <v>105</v>
      </c>
      <c r="E109" s="12">
        <v>28042558</v>
      </c>
    </row>
    <row r="110" spans="1:5" ht="22.5">
      <c r="A110" s="30" t="s">
        <v>222</v>
      </c>
      <c r="B110" s="12">
        <v>4703088415</v>
      </c>
      <c r="C110" s="27">
        <v>781101001</v>
      </c>
      <c r="D110" s="12" t="s">
        <v>105</v>
      </c>
      <c r="E110" s="12">
        <v>27953647</v>
      </c>
    </row>
    <row r="111" spans="1:5" ht="22.5">
      <c r="A111" s="30" t="s">
        <v>575</v>
      </c>
      <c r="B111" s="12">
        <v>7805018099</v>
      </c>
      <c r="C111" s="27">
        <v>781001001</v>
      </c>
      <c r="D111" s="12" t="s">
        <v>105</v>
      </c>
      <c r="E111" s="12">
        <v>26424110</v>
      </c>
    </row>
    <row r="112" spans="1:5" ht="22.5">
      <c r="A112" s="30" t="s">
        <v>55</v>
      </c>
      <c r="B112" s="12">
        <v>7820304249</v>
      </c>
      <c r="C112" s="27">
        <v>782001001</v>
      </c>
      <c r="D112" s="12" t="s">
        <v>104</v>
      </c>
      <c r="E112" s="12">
        <v>26838677</v>
      </c>
    </row>
    <row r="113" spans="1:5" ht="33.75">
      <c r="A113" s="30" t="s">
        <v>576</v>
      </c>
      <c r="B113" s="12">
        <v>7804099257</v>
      </c>
      <c r="C113" s="27">
        <v>784301001</v>
      </c>
      <c r="D113" s="12" t="s">
        <v>577</v>
      </c>
      <c r="E113" s="12">
        <v>28448967</v>
      </c>
    </row>
    <row r="114" spans="1:5" ht="22.5">
      <c r="A114" s="30" t="s">
        <v>57</v>
      </c>
      <c r="B114" s="12">
        <v>7802127477</v>
      </c>
      <c r="C114" s="27">
        <v>780201001</v>
      </c>
      <c r="D114" s="12" t="s">
        <v>105</v>
      </c>
      <c r="E114" s="12">
        <v>26361092</v>
      </c>
    </row>
    <row r="115" spans="1:5" ht="22.5">
      <c r="A115" s="30" t="s">
        <v>241</v>
      </c>
      <c r="B115" s="12">
        <v>7717662353</v>
      </c>
      <c r="C115" s="27">
        <v>781145001</v>
      </c>
      <c r="D115" s="12" t="s">
        <v>104</v>
      </c>
      <c r="E115" s="12">
        <v>28042497</v>
      </c>
    </row>
    <row r="116" spans="1:5" ht="22.5">
      <c r="A116" s="30" t="s">
        <v>248</v>
      </c>
      <c r="B116" s="12">
        <v>7806150886</v>
      </c>
      <c r="C116" s="27">
        <v>780601001</v>
      </c>
      <c r="D116" s="12" t="s">
        <v>105</v>
      </c>
      <c r="E116" s="12">
        <v>28134896</v>
      </c>
    </row>
    <row r="117" spans="1:5" ht="22.5">
      <c r="A117" s="30" t="s">
        <v>247</v>
      </c>
      <c r="B117" s="12">
        <v>7804349796</v>
      </c>
      <c r="C117" s="27">
        <v>780401001</v>
      </c>
      <c r="D117" s="12" t="s">
        <v>578</v>
      </c>
      <c r="E117" s="12">
        <v>28122490</v>
      </c>
    </row>
    <row r="118" spans="1:5" ht="11.25">
      <c r="A118" s="30" t="s">
        <v>132</v>
      </c>
      <c r="B118" s="12">
        <v>7805065476</v>
      </c>
      <c r="C118" s="27">
        <v>780501001</v>
      </c>
      <c r="D118" s="12" t="s">
        <v>131</v>
      </c>
      <c r="E118" s="12">
        <v>26421911</v>
      </c>
    </row>
    <row r="119" spans="1:5" ht="22.5">
      <c r="A119" s="30" t="s">
        <v>58</v>
      </c>
      <c r="B119" s="12">
        <v>7802310698</v>
      </c>
      <c r="C119" s="27">
        <v>780201001</v>
      </c>
      <c r="D119" s="12" t="s">
        <v>499</v>
      </c>
      <c r="E119" s="12">
        <v>26361093</v>
      </c>
    </row>
    <row r="120" spans="1:5" ht="22.5">
      <c r="A120" s="30" t="s">
        <v>579</v>
      </c>
      <c r="B120" s="12">
        <v>7817330143</v>
      </c>
      <c r="C120" s="27">
        <v>781701001</v>
      </c>
      <c r="D120" s="12" t="s">
        <v>104</v>
      </c>
      <c r="E120" s="12">
        <v>28041958</v>
      </c>
    </row>
    <row r="121" spans="1:5" ht="22.5">
      <c r="A121" s="30" t="s">
        <v>59</v>
      </c>
      <c r="B121" s="12">
        <v>7801185204</v>
      </c>
      <c r="C121" s="27">
        <v>784101001</v>
      </c>
      <c r="D121" s="12" t="s">
        <v>508</v>
      </c>
      <c r="E121" s="12">
        <v>27546308</v>
      </c>
    </row>
    <row r="122" spans="1:5" ht="33.75">
      <c r="A122" s="30" t="s">
        <v>133</v>
      </c>
      <c r="B122" s="12">
        <v>7811322925</v>
      </c>
      <c r="C122" s="27">
        <v>781101001</v>
      </c>
      <c r="D122" s="12" t="s">
        <v>580</v>
      </c>
      <c r="E122" s="12">
        <v>26361113</v>
      </c>
    </row>
    <row r="123" spans="1:5" ht="22.5">
      <c r="A123" s="30" t="s">
        <v>260</v>
      </c>
      <c r="B123" s="12">
        <v>7802118578</v>
      </c>
      <c r="C123" s="27">
        <v>997350001</v>
      </c>
      <c r="D123" s="12" t="s">
        <v>104</v>
      </c>
      <c r="E123" s="12">
        <v>28152725</v>
      </c>
    </row>
    <row r="124" spans="1:5" ht="22.5">
      <c r="A124" s="30" t="s">
        <v>313</v>
      </c>
      <c r="B124" s="12">
        <v>7806055343</v>
      </c>
      <c r="C124" s="27">
        <v>783450001</v>
      </c>
      <c r="D124" s="12" t="s">
        <v>104</v>
      </c>
      <c r="E124" s="12">
        <v>28266783</v>
      </c>
    </row>
    <row r="125" spans="1:5" ht="11.25">
      <c r="A125" s="30" t="s">
        <v>134</v>
      </c>
      <c r="B125" s="12">
        <v>7825487243</v>
      </c>
      <c r="C125" s="27">
        <v>784101001</v>
      </c>
      <c r="D125" s="12" t="s">
        <v>131</v>
      </c>
      <c r="E125" s="12">
        <v>26422005</v>
      </c>
    </row>
    <row r="126" spans="1:5" ht="33.75">
      <c r="A126" s="30" t="s">
        <v>61</v>
      </c>
      <c r="B126" s="12">
        <v>7838024362</v>
      </c>
      <c r="C126" s="27">
        <v>783450001</v>
      </c>
      <c r="D126" s="12" t="s">
        <v>581</v>
      </c>
      <c r="E126" s="12">
        <v>26422017</v>
      </c>
    </row>
    <row r="127" spans="1:5" ht="22.5">
      <c r="A127" s="30" t="s">
        <v>220</v>
      </c>
      <c r="B127" s="12">
        <v>7811394126</v>
      </c>
      <c r="C127" s="27">
        <v>781101001</v>
      </c>
      <c r="D127" s="12" t="s">
        <v>104</v>
      </c>
      <c r="E127" s="12">
        <v>27880391</v>
      </c>
    </row>
    <row r="128" spans="1:5" ht="22.5">
      <c r="A128" s="30" t="s">
        <v>160</v>
      </c>
      <c r="B128" s="12">
        <v>7801374265</v>
      </c>
      <c r="C128" s="27">
        <v>781601001</v>
      </c>
      <c r="D128" s="12" t="s">
        <v>139</v>
      </c>
      <c r="E128" s="12">
        <v>26322164</v>
      </c>
    </row>
    <row r="129" spans="1:5" ht="22.5">
      <c r="A129" s="30" t="s">
        <v>62</v>
      </c>
      <c r="B129" s="12">
        <v>7810095885</v>
      </c>
      <c r="C129" s="27">
        <v>781001001</v>
      </c>
      <c r="D129" s="12" t="s">
        <v>104</v>
      </c>
      <c r="E129" s="12">
        <v>26361108</v>
      </c>
    </row>
    <row r="130" spans="1:5" ht="22.5">
      <c r="A130" s="30" t="s">
        <v>63</v>
      </c>
      <c r="B130" s="12">
        <v>7817044495</v>
      </c>
      <c r="C130" s="27">
        <v>781701001</v>
      </c>
      <c r="D130" s="12" t="s">
        <v>104</v>
      </c>
      <c r="E130" s="12">
        <v>26597829</v>
      </c>
    </row>
    <row r="131" spans="1:5" ht="22.5">
      <c r="A131" s="30" t="s">
        <v>264</v>
      </c>
      <c r="B131" s="12">
        <v>7802437912</v>
      </c>
      <c r="C131" s="27">
        <v>780201001</v>
      </c>
      <c r="D131" s="12" t="s">
        <v>578</v>
      </c>
      <c r="E131" s="12">
        <v>28155105</v>
      </c>
    </row>
    <row r="132" spans="1:5" ht="22.5">
      <c r="A132" s="30" t="s">
        <v>311</v>
      </c>
      <c r="B132" s="12">
        <v>7802385950</v>
      </c>
      <c r="C132" s="27">
        <v>780201001</v>
      </c>
      <c r="D132" s="12" t="s">
        <v>105</v>
      </c>
      <c r="E132" s="12">
        <v>28255011</v>
      </c>
    </row>
    <row r="133" spans="1:5" ht="22.5">
      <c r="A133" s="30" t="s">
        <v>146</v>
      </c>
      <c r="B133" s="12">
        <v>7802338277</v>
      </c>
      <c r="C133" s="27">
        <v>780201001</v>
      </c>
      <c r="D133" s="12" t="s">
        <v>104</v>
      </c>
      <c r="E133" s="12">
        <v>27831333</v>
      </c>
    </row>
    <row r="134" spans="1:5" ht="22.5">
      <c r="A134" s="30" t="s">
        <v>64</v>
      </c>
      <c r="B134" s="12">
        <v>7813479657</v>
      </c>
      <c r="C134" s="27">
        <v>781301001</v>
      </c>
      <c r="D134" s="12" t="s">
        <v>582</v>
      </c>
      <c r="E134" s="12">
        <v>27546295</v>
      </c>
    </row>
    <row r="135" spans="1:5" ht="22.5">
      <c r="A135" s="30" t="s">
        <v>583</v>
      </c>
      <c r="B135" s="12">
        <v>7805614870</v>
      </c>
      <c r="C135" s="27">
        <v>783901001</v>
      </c>
      <c r="D135" s="12" t="s">
        <v>584</v>
      </c>
      <c r="E135" s="12">
        <v>28509704</v>
      </c>
    </row>
    <row r="136" spans="1:5" ht="22.5">
      <c r="A136" s="30" t="s">
        <v>66</v>
      </c>
      <c r="B136" s="12">
        <v>7820029472</v>
      </c>
      <c r="C136" s="27">
        <v>782001001</v>
      </c>
      <c r="D136" s="12" t="s">
        <v>105</v>
      </c>
      <c r="E136" s="12">
        <v>26361121</v>
      </c>
    </row>
    <row r="137" spans="1:5" ht="22.5">
      <c r="A137" s="30" t="s">
        <v>246</v>
      </c>
      <c r="B137" s="12">
        <v>7810270209</v>
      </c>
      <c r="C137" s="27">
        <v>781001001</v>
      </c>
      <c r="D137" s="12" t="s">
        <v>105</v>
      </c>
      <c r="E137" s="12">
        <v>28113372</v>
      </c>
    </row>
    <row r="138" spans="1:5" ht="11.25">
      <c r="A138" s="30" t="s">
        <v>135</v>
      </c>
      <c r="B138" s="12">
        <v>7814122120</v>
      </c>
      <c r="C138" s="27">
        <v>781401001</v>
      </c>
      <c r="D138" s="12" t="s">
        <v>131</v>
      </c>
      <c r="E138" s="12">
        <v>26421986</v>
      </c>
    </row>
    <row r="139" spans="1:5" ht="33.75">
      <c r="A139" s="30" t="s">
        <v>585</v>
      </c>
      <c r="B139" s="12">
        <v>7806438628</v>
      </c>
      <c r="C139" s="27">
        <v>780601001</v>
      </c>
      <c r="D139" s="12" t="s">
        <v>586</v>
      </c>
      <c r="E139" s="12">
        <v>28422808</v>
      </c>
    </row>
    <row r="140" spans="1:5" ht="11.25">
      <c r="A140" s="30" t="s">
        <v>219</v>
      </c>
      <c r="B140" s="12">
        <v>7841314985</v>
      </c>
      <c r="C140" s="27">
        <v>784101001</v>
      </c>
      <c r="D140" s="12" t="s">
        <v>131</v>
      </c>
      <c r="E140" s="12">
        <v>26361135</v>
      </c>
    </row>
    <row r="141" spans="1:5" ht="22.5">
      <c r="A141" s="30" t="s">
        <v>226</v>
      </c>
      <c r="B141" s="12">
        <v>7839357460</v>
      </c>
      <c r="C141" s="27">
        <v>783901001</v>
      </c>
      <c r="D141" s="12" t="s">
        <v>105</v>
      </c>
      <c r="E141" s="12">
        <v>27971244</v>
      </c>
    </row>
    <row r="142" spans="1:5" ht="22.5">
      <c r="A142" s="30" t="s">
        <v>587</v>
      </c>
      <c r="B142" s="12">
        <v>7805519673</v>
      </c>
      <c r="C142" s="27">
        <v>783801001</v>
      </c>
      <c r="D142" s="12" t="s">
        <v>105</v>
      </c>
      <c r="E142" s="12">
        <v>28151979</v>
      </c>
    </row>
    <row r="143" spans="1:5" ht="22.5">
      <c r="A143" s="30" t="s">
        <v>588</v>
      </c>
      <c r="B143" s="12">
        <v>7802853013</v>
      </c>
      <c r="C143" s="27">
        <v>780201001</v>
      </c>
      <c r="D143" s="12" t="s">
        <v>105</v>
      </c>
      <c r="E143" s="12">
        <v>28511826</v>
      </c>
    </row>
    <row r="144" spans="1:5" ht="22.5">
      <c r="A144" s="30" t="s">
        <v>589</v>
      </c>
      <c r="B144" s="12">
        <v>7841014910</v>
      </c>
      <c r="C144" s="27">
        <v>784101001</v>
      </c>
      <c r="D144" s="12" t="s">
        <v>590</v>
      </c>
      <c r="E144" s="12">
        <v>28798987</v>
      </c>
    </row>
    <row r="145" spans="1:5" ht="22.5">
      <c r="A145" s="30" t="s">
        <v>232</v>
      </c>
      <c r="B145" s="12">
        <v>7820034338</v>
      </c>
      <c r="C145" s="27">
        <v>782001001</v>
      </c>
      <c r="D145" s="12" t="s">
        <v>105</v>
      </c>
      <c r="E145" s="12">
        <v>28001891</v>
      </c>
    </row>
    <row r="146" spans="1:5" ht="33.75">
      <c r="A146" s="30" t="s">
        <v>67</v>
      </c>
      <c r="B146" s="12">
        <v>7813114617</v>
      </c>
      <c r="C146" s="27">
        <v>781301001</v>
      </c>
      <c r="D146" s="12" t="s">
        <v>591</v>
      </c>
      <c r="E146" s="12">
        <v>26361115</v>
      </c>
    </row>
    <row r="147" spans="1:5" ht="22.5">
      <c r="A147" s="30" t="s">
        <v>592</v>
      </c>
      <c r="B147" s="12">
        <v>7810467163</v>
      </c>
      <c r="C147" s="27">
        <v>783101001</v>
      </c>
      <c r="D147" s="12" t="s">
        <v>105</v>
      </c>
      <c r="E147" s="12">
        <v>28042530</v>
      </c>
    </row>
    <row r="148" spans="1:5" ht="22.5">
      <c r="A148" s="30" t="s">
        <v>228</v>
      </c>
      <c r="B148" s="12">
        <v>7813109141</v>
      </c>
      <c r="C148" s="27">
        <v>781301001</v>
      </c>
      <c r="D148" s="12" t="s">
        <v>104</v>
      </c>
      <c r="E148" s="12">
        <v>27988538</v>
      </c>
    </row>
    <row r="149" spans="1:5" ht="22.5">
      <c r="A149" s="30" t="s">
        <v>242</v>
      </c>
      <c r="B149" s="12">
        <v>7810509293</v>
      </c>
      <c r="C149" s="27">
        <v>781001001</v>
      </c>
      <c r="D149" s="12" t="s">
        <v>104</v>
      </c>
      <c r="E149" s="12">
        <v>28042486</v>
      </c>
    </row>
    <row r="150" spans="1:5" ht="22.5">
      <c r="A150" s="30" t="s">
        <v>167</v>
      </c>
      <c r="B150" s="12">
        <v>7804176134</v>
      </c>
      <c r="C150" s="27">
        <v>780401001</v>
      </c>
      <c r="D150" s="12" t="s">
        <v>104</v>
      </c>
      <c r="E150" s="12">
        <v>27848302</v>
      </c>
    </row>
    <row r="151" spans="1:5" ht="22.5">
      <c r="A151" s="30" t="s">
        <v>249</v>
      </c>
      <c r="B151" s="12">
        <v>7801089980</v>
      </c>
      <c r="C151" s="27">
        <v>780101001</v>
      </c>
      <c r="D151" s="12" t="s">
        <v>544</v>
      </c>
      <c r="E151" s="12">
        <v>28134965</v>
      </c>
    </row>
    <row r="152" spans="1:5" ht="22.5">
      <c r="A152" s="30" t="s">
        <v>91</v>
      </c>
      <c r="B152" s="12">
        <v>7806007029</v>
      </c>
      <c r="C152" s="27">
        <v>780601001</v>
      </c>
      <c r="D152" s="12" t="s">
        <v>508</v>
      </c>
      <c r="E152" s="12">
        <v>26422092</v>
      </c>
    </row>
    <row r="153" spans="1:5" ht="33.75">
      <c r="A153" s="30" t="s">
        <v>92</v>
      </c>
      <c r="B153" s="12">
        <v>7811375691</v>
      </c>
      <c r="C153" s="27">
        <v>781101001</v>
      </c>
      <c r="D153" s="12" t="s">
        <v>593</v>
      </c>
      <c r="E153" s="12">
        <v>26361114</v>
      </c>
    </row>
    <row r="154" spans="1:5" ht="22.5">
      <c r="A154" s="30" t="s">
        <v>227</v>
      </c>
      <c r="B154" s="12">
        <v>7806302458</v>
      </c>
      <c r="C154" s="27">
        <v>780601001</v>
      </c>
      <c r="D154" s="12" t="s">
        <v>105</v>
      </c>
      <c r="E154" s="12">
        <v>27976484</v>
      </c>
    </row>
    <row r="155" spans="1:5" ht="22.5">
      <c r="A155" s="30" t="s">
        <v>136</v>
      </c>
      <c r="B155" s="12">
        <v>7826087336</v>
      </c>
      <c r="C155" s="27">
        <v>783901001</v>
      </c>
      <c r="D155" s="12" t="s">
        <v>594</v>
      </c>
      <c r="E155" s="12">
        <v>26769190</v>
      </c>
    </row>
    <row r="156" spans="1:5" ht="11.25">
      <c r="A156" s="30" t="s">
        <v>137</v>
      </c>
      <c r="B156" s="12">
        <v>7841378040</v>
      </c>
      <c r="C156" s="27">
        <v>784101001</v>
      </c>
      <c r="D156" s="12" t="s">
        <v>595</v>
      </c>
      <c r="E156" s="12">
        <v>26641597</v>
      </c>
    </row>
    <row r="157" spans="1:5" ht="22.5">
      <c r="A157" s="30" t="s">
        <v>596</v>
      </c>
      <c r="B157" s="12">
        <v>7805387057</v>
      </c>
      <c r="C157" s="27">
        <v>780501001</v>
      </c>
      <c r="D157" s="12" t="s">
        <v>104</v>
      </c>
      <c r="E157" s="12">
        <v>26421941</v>
      </c>
    </row>
    <row r="158" spans="1:5" ht="22.5">
      <c r="A158" s="30" t="s">
        <v>93</v>
      </c>
      <c r="B158" s="12">
        <v>7801379947</v>
      </c>
      <c r="C158" s="27">
        <v>780101001</v>
      </c>
      <c r="D158" s="12" t="s">
        <v>105</v>
      </c>
      <c r="E158" s="12">
        <v>26361090</v>
      </c>
    </row>
    <row r="159" spans="1:5" ht="11.25">
      <c r="A159" s="30" t="s">
        <v>138</v>
      </c>
      <c r="B159" s="12">
        <v>7811141414</v>
      </c>
      <c r="C159" s="27">
        <v>781101001</v>
      </c>
      <c r="D159" s="12" t="s">
        <v>131</v>
      </c>
      <c r="E159" s="12">
        <v>26361112</v>
      </c>
    </row>
    <row r="160" spans="1:5" ht="22.5">
      <c r="A160" s="30" t="s">
        <v>94</v>
      </c>
      <c r="B160" s="12">
        <v>7826140438</v>
      </c>
      <c r="C160" s="27">
        <v>783901001</v>
      </c>
      <c r="D160" s="12" t="s">
        <v>544</v>
      </c>
      <c r="E160" s="12">
        <v>26361123</v>
      </c>
    </row>
    <row r="161" spans="1:5" ht="22.5">
      <c r="A161" s="30" t="s">
        <v>597</v>
      </c>
      <c r="B161" s="12">
        <v>7814422759</v>
      </c>
      <c r="C161" s="27">
        <v>781401001</v>
      </c>
      <c r="D161" s="12" t="s">
        <v>104</v>
      </c>
      <c r="E161" s="12">
        <v>28423270</v>
      </c>
    </row>
    <row r="162" spans="1:5" ht="22.5">
      <c r="A162" s="30" t="s">
        <v>95</v>
      </c>
      <c r="B162" s="12">
        <v>7207009725</v>
      </c>
      <c r="C162" s="27">
        <v>783901001</v>
      </c>
      <c r="D162" s="12" t="s">
        <v>104</v>
      </c>
      <c r="E162" s="12">
        <v>26578046</v>
      </c>
    </row>
    <row r="163" spans="1:5" ht="22.5">
      <c r="A163" s="30" t="s">
        <v>598</v>
      </c>
      <c r="B163" s="12">
        <v>7703792360</v>
      </c>
      <c r="C163" s="27">
        <v>780701001</v>
      </c>
      <c r="D163" s="12" t="s">
        <v>105</v>
      </c>
      <c r="E163" s="12">
        <v>28496542</v>
      </c>
    </row>
    <row r="164" spans="1:5" ht="22.5">
      <c r="A164" s="30" t="s">
        <v>96</v>
      </c>
      <c r="B164" s="12">
        <v>7820027796</v>
      </c>
      <c r="C164" s="27">
        <v>782001001</v>
      </c>
      <c r="D164" s="12" t="s">
        <v>544</v>
      </c>
      <c r="E164" s="12">
        <v>26516049</v>
      </c>
    </row>
    <row r="165" spans="1:5" ht="22.5">
      <c r="A165" s="30" t="s">
        <v>265</v>
      </c>
      <c r="B165" s="12">
        <v>7820013553</v>
      </c>
      <c r="C165" s="27">
        <v>782001001</v>
      </c>
      <c r="D165" s="12" t="s">
        <v>499</v>
      </c>
      <c r="E165" s="12">
        <v>28191592</v>
      </c>
    </row>
    <row r="166" spans="1:5" ht="45">
      <c r="A166" s="30" t="s">
        <v>164</v>
      </c>
      <c r="B166" s="12">
        <v>7830000970</v>
      </c>
      <c r="C166" s="27">
        <v>783450001</v>
      </c>
      <c r="D166" s="12" t="s">
        <v>599</v>
      </c>
      <c r="E166" s="12">
        <v>26322166</v>
      </c>
    </row>
    <row r="167" spans="1:5" ht="22.5">
      <c r="A167" s="30" t="s">
        <v>252</v>
      </c>
      <c r="B167" s="12">
        <v>7707049388</v>
      </c>
      <c r="C167" s="27">
        <v>784001001</v>
      </c>
      <c r="D167" s="12" t="s">
        <v>499</v>
      </c>
      <c r="E167" s="12">
        <v>26357538</v>
      </c>
    </row>
    <row r="168" spans="1:5" ht="22.5">
      <c r="A168" s="30" t="s">
        <v>600</v>
      </c>
      <c r="B168" s="12">
        <v>7813045547</v>
      </c>
      <c r="C168" s="27">
        <v>781301001</v>
      </c>
      <c r="D168" s="12" t="s">
        <v>508</v>
      </c>
      <c r="E168" s="12">
        <v>27995413</v>
      </c>
    </row>
    <row r="169" spans="1:5" ht="22.5">
      <c r="A169" s="30" t="s">
        <v>601</v>
      </c>
      <c r="B169" s="12">
        <v>7812029408</v>
      </c>
      <c r="C169" s="27">
        <v>783801001</v>
      </c>
      <c r="D169" s="12" t="s">
        <v>547</v>
      </c>
      <c r="E169" s="12">
        <v>28454949</v>
      </c>
    </row>
    <row r="170" spans="1:5" ht="22.5">
      <c r="A170" s="30" t="s">
        <v>602</v>
      </c>
      <c r="B170" s="12">
        <v>7805029012</v>
      </c>
      <c r="C170" s="27">
        <v>780501001</v>
      </c>
      <c r="D170" s="12" t="s">
        <v>105</v>
      </c>
      <c r="E170" s="12">
        <v>26361089</v>
      </c>
    </row>
    <row r="171" spans="1:5" ht="33.75">
      <c r="A171" s="30" t="s">
        <v>603</v>
      </c>
      <c r="B171" s="12">
        <v>7804040077</v>
      </c>
      <c r="C171" s="27">
        <v>780401001</v>
      </c>
      <c r="D171" s="12" t="s">
        <v>604</v>
      </c>
      <c r="E171" s="12">
        <v>26491915</v>
      </c>
    </row>
    <row r="172" spans="1:5" ht="22.5">
      <c r="A172" s="30" t="s">
        <v>605</v>
      </c>
      <c r="B172" s="12">
        <v>7812009592</v>
      </c>
      <c r="C172" s="27">
        <v>783801001</v>
      </c>
      <c r="D172" s="12" t="s">
        <v>547</v>
      </c>
      <c r="E172" s="12">
        <v>26422396</v>
      </c>
    </row>
    <row r="173" spans="1:5" ht="22.5">
      <c r="A173" s="30" t="s">
        <v>606</v>
      </c>
      <c r="B173" s="12">
        <v>7813045434</v>
      </c>
      <c r="C173" s="27">
        <v>781301001</v>
      </c>
      <c r="D173" s="12" t="s">
        <v>105</v>
      </c>
      <c r="E173" s="12">
        <v>28436138</v>
      </c>
    </row>
    <row r="174" spans="1:5" ht="22.5">
      <c r="A174" s="30" t="s">
        <v>607</v>
      </c>
      <c r="B174" s="12">
        <v>7817002417</v>
      </c>
      <c r="C174" s="27">
        <v>781701001</v>
      </c>
      <c r="D174" s="12" t="s">
        <v>104</v>
      </c>
      <c r="E174" s="12">
        <v>28485475</v>
      </c>
    </row>
    <row r="175" spans="1:5" ht="22.5">
      <c r="A175" s="30" t="s">
        <v>608</v>
      </c>
      <c r="B175" s="12">
        <v>7818001991</v>
      </c>
      <c r="C175" s="27">
        <v>784301001</v>
      </c>
      <c r="D175" s="12" t="s">
        <v>105</v>
      </c>
      <c r="E175" s="12">
        <v>28505234</v>
      </c>
    </row>
    <row r="176" spans="1:5" ht="22.5">
      <c r="A176" s="30" t="s">
        <v>97</v>
      </c>
      <c r="B176" s="12">
        <v>7805005950</v>
      </c>
      <c r="C176" s="27">
        <v>783450001</v>
      </c>
      <c r="D176" s="12" t="s">
        <v>105</v>
      </c>
      <c r="E176" s="12">
        <v>26361099</v>
      </c>
    </row>
    <row r="177" spans="1:5" ht="22.5">
      <c r="A177" s="30" t="s">
        <v>609</v>
      </c>
      <c r="B177" s="12">
        <v>7820016787</v>
      </c>
      <c r="C177" s="27">
        <v>782001001</v>
      </c>
      <c r="D177" s="12" t="s">
        <v>104</v>
      </c>
      <c r="E177" s="12">
        <v>28508026</v>
      </c>
    </row>
  </sheetData>
  <sheetProtection formatColumns="0" formatRows="0"/>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_02">
    <tabColor rgb="FFFF0000"/>
  </sheetPr>
  <dimension ref="A1:G82"/>
  <sheetViews>
    <sheetView showGridLines="0" zoomScalePageLayoutView="0" workbookViewId="0" topLeftCell="A1">
      <selection activeCell="D44" sqref="D44"/>
    </sheetView>
  </sheetViews>
  <sheetFormatPr defaultColWidth="21.57421875" defaultRowHeight="11.25"/>
  <cols>
    <col min="1" max="1" width="43.00390625" style="2" customWidth="1"/>
    <col min="2" max="2" width="11.57421875" style="10" customWidth="1"/>
    <col min="3" max="3" width="9.8515625" style="27" customWidth="1"/>
    <col min="4" max="4" width="41.7109375" style="12" customWidth="1"/>
    <col min="5" max="5" width="18.28125" style="12" customWidth="1"/>
    <col min="6" max="250" width="9.140625" style="12" customWidth="1"/>
    <col min="251" max="251" width="44.8515625" style="12" customWidth="1"/>
    <col min="252" max="252" width="28.28125" style="12" customWidth="1"/>
    <col min="253" max="253" width="6.28125" style="12" customWidth="1"/>
    <col min="254" max="254" width="5.57421875" style="12" customWidth="1"/>
    <col min="255" max="255" width="33.140625" style="12" customWidth="1"/>
    <col min="256" max="16384" width="21.57421875" style="12" customWidth="1"/>
  </cols>
  <sheetData>
    <row r="1" spans="1:5" s="3" customFormat="1" ht="11.25">
      <c r="A1" s="29" t="s">
        <v>15</v>
      </c>
      <c r="B1" s="29" t="s">
        <v>4</v>
      </c>
      <c r="C1" s="29" t="s">
        <v>5</v>
      </c>
      <c r="D1" s="29" t="s">
        <v>16</v>
      </c>
      <c r="E1" s="3" t="s">
        <v>17</v>
      </c>
    </row>
    <row r="2" spans="1:7" s="3" customFormat="1" ht="11.25">
      <c r="A2" s="29" t="s">
        <v>80</v>
      </c>
      <c r="B2" s="29" t="s">
        <v>102</v>
      </c>
      <c r="C2" s="29" t="s">
        <v>34</v>
      </c>
      <c r="D2" s="29" t="s">
        <v>213</v>
      </c>
      <c r="E2" s="29">
        <v>26420583</v>
      </c>
      <c r="F2" s="29"/>
      <c r="G2" s="29"/>
    </row>
    <row r="3" spans="1:7" s="3" customFormat="1" ht="11.25">
      <c r="A3" s="29" t="s">
        <v>32</v>
      </c>
      <c r="B3" s="29" t="s">
        <v>33</v>
      </c>
      <c r="C3" s="29" t="s">
        <v>182</v>
      </c>
      <c r="D3" s="29" t="s">
        <v>207</v>
      </c>
      <c r="E3" s="29">
        <v>26361102</v>
      </c>
      <c r="F3" s="29"/>
      <c r="G3" s="29"/>
    </row>
    <row r="4" spans="1:7" s="3" customFormat="1" ht="11.25">
      <c r="A4" s="29" t="s">
        <v>149</v>
      </c>
      <c r="B4" s="29" t="s">
        <v>185</v>
      </c>
      <c r="C4" s="29" t="s">
        <v>120</v>
      </c>
      <c r="D4" s="29" t="s">
        <v>148</v>
      </c>
      <c r="E4" s="29">
        <v>26322162</v>
      </c>
      <c r="F4" s="29"/>
      <c r="G4" s="29"/>
    </row>
    <row r="5" spans="1:7" s="3" customFormat="1" ht="11.25">
      <c r="A5" s="29" t="s">
        <v>150</v>
      </c>
      <c r="B5" s="29" t="s">
        <v>186</v>
      </c>
      <c r="C5" s="29" t="s">
        <v>56</v>
      </c>
      <c r="D5" s="29" t="s">
        <v>148</v>
      </c>
      <c r="E5" s="29">
        <v>26322153</v>
      </c>
      <c r="F5" s="29"/>
      <c r="G5" s="29"/>
    </row>
    <row r="6" spans="1:7" ht="11.25">
      <c r="A6" s="29" t="s">
        <v>151</v>
      </c>
      <c r="B6" s="29" t="s">
        <v>187</v>
      </c>
      <c r="C6" s="29" t="s">
        <v>188</v>
      </c>
      <c r="D6" s="29" t="s">
        <v>148</v>
      </c>
      <c r="E6" s="29">
        <v>27126047</v>
      </c>
      <c r="F6" s="29"/>
      <c r="G6" s="29"/>
    </row>
    <row r="7" spans="1:7" ht="11.25">
      <c r="A7" s="29" t="s">
        <v>152</v>
      </c>
      <c r="B7" s="29" t="s">
        <v>189</v>
      </c>
      <c r="C7" s="29" t="s">
        <v>190</v>
      </c>
      <c r="D7" s="29" t="s">
        <v>153</v>
      </c>
      <c r="E7" s="29">
        <v>26797003</v>
      </c>
      <c r="F7" s="29"/>
      <c r="G7" s="29"/>
    </row>
    <row r="8" spans="1:7" ht="11.25">
      <c r="A8" s="29" t="s">
        <v>154</v>
      </c>
      <c r="B8" s="29" t="s">
        <v>191</v>
      </c>
      <c r="C8" s="29" t="s">
        <v>65</v>
      </c>
      <c r="D8" s="29" t="s">
        <v>148</v>
      </c>
      <c r="E8" s="29">
        <v>26322163</v>
      </c>
      <c r="F8" s="29"/>
      <c r="G8" s="29"/>
    </row>
    <row r="9" spans="1:7" ht="11.25">
      <c r="A9" s="29" t="s">
        <v>155</v>
      </c>
      <c r="B9" s="29" t="s">
        <v>192</v>
      </c>
      <c r="C9" s="29" t="s">
        <v>68</v>
      </c>
      <c r="D9" s="29" t="s">
        <v>153</v>
      </c>
      <c r="E9" s="29">
        <v>26424359</v>
      </c>
      <c r="F9" s="29"/>
      <c r="G9" s="29"/>
    </row>
    <row r="10" spans="1:7" ht="11.25">
      <c r="A10" s="29" t="s">
        <v>156</v>
      </c>
      <c r="B10" s="29" t="s">
        <v>193</v>
      </c>
      <c r="C10" s="29" t="s">
        <v>34</v>
      </c>
      <c r="D10" s="29" t="s">
        <v>148</v>
      </c>
      <c r="E10" s="29">
        <v>26322156</v>
      </c>
      <c r="F10" s="29"/>
      <c r="G10" s="29"/>
    </row>
    <row r="11" spans="1:7" ht="11.25">
      <c r="A11" s="29" t="s">
        <v>157</v>
      </c>
      <c r="B11" s="29" t="s">
        <v>147</v>
      </c>
      <c r="C11" s="29" t="s">
        <v>194</v>
      </c>
      <c r="D11" s="29" t="s">
        <v>148</v>
      </c>
      <c r="E11" s="29">
        <v>26322159</v>
      </c>
      <c r="F11" s="29"/>
      <c r="G11" s="29"/>
    </row>
    <row r="12" spans="1:7" ht="11.25">
      <c r="A12" s="29" t="s">
        <v>158</v>
      </c>
      <c r="B12" s="29" t="s">
        <v>195</v>
      </c>
      <c r="C12" s="29" t="s">
        <v>51</v>
      </c>
      <c r="D12" s="29" t="s">
        <v>148</v>
      </c>
      <c r="E12" s="29">
        <v>26322161</v>
      </c>
      <c r="F12" s="29"/>
      <c r="G12" s="29"/>
    </row>
    <row r="13" spans="1:7" ht="11.25">
      <c r="A13" s="29" t="s">
        <v>159</v>
      </c>
      <c r="B13" s="29" t="s">
        <v>196</v>
      </c>
      <c r="C13" s="29" t="s">
        <v>120</v>
      </c>
      <c r="D13" s="29" t="s">
        <v>148</v>
      </c>
      <c r="E13" s="29">
        <v>26608446</v>
      </c>
      <c r="F13" s="29"/>
      <c r="G13" s="29"/>
    </row>
    <row r="14" spans="1:7" ht="11.25">
      <c r="A14" s="29" t="s">
        <v>160</v>
      </c>
      <c r="B14" s="29" t="s">
        <v>197</v>
      </c>
      <c r="C14" s="29" t="s">
        <v>117</v>
      </c>
      <c r="D14" s="29" t="s">
        <v>214</v>
      </c>
      <c r="E14" s="29">
        <v>26322164</v>
      </c>
      <c r="F14" s="29"/>
      <c r="G14" s="29"/>
    </row>
    <row r="15" spans="1:7" ht="11.25">
      <c r="A15" s="29" t="s">
        <v>161</v>
      </c>
      <c r="B15" s="29" t="s">
        <v>198</v>
      </c>
      <c r="C15" s="29" t="s">
        <v>43</v>
      </c>
      <c r="D15" s="29" t="s">
        <v>148</v>
      </c>
      <c r="E15" s="29">
        <v>26840521</v>
      </c>
      <c r="F15" s="29"/>
      <c r="G15" s="29"/>
    </row>
    <row r="16" spans="1:7" ht="11.25">
      <c r="A16" s="29" t="s">
        <v>162</v>
      </c>
      <c r="B16" s="29" t="s">
        <v>199</v>
      </c>
      <c r="C16" s="29" t="s">
        <v>56</v>
      </c>
      <c r="D16" s="29" t="s">
        <v>148</v>
      </c>
      <c r="E16" s="29">
        <v>26597512</v>
      </c>
      <c r="F16" s="29"/>
      <c r="G16" s="29"/>
    </row>
    <row r="17" spans="1:7" ht="11.25">
      <c r="A17" s="29" t="s">
        <v>163</v>
      </c>
      <c r="B17" s="29" t="s">
        <v>200</v>
      </c>
      <c r="C17" s="29" t="s">
        <v>201</v>
      </c>
      <c r="D17" s="29" t="s">
        <v>148</v>
      </c>
      <c r="E17" s="29">
        <v>26322158</v>
      </c>
      <c r="F17" s="29"/>
      <c r="G17" s="29"/>
    </row>
    <row r="18" spans="1:7" ht="11.25">
      <c r="A18" s="29" t="s">
        <v>164</v>
      </c>
      <c r="B18" s="29" t="s">
        <v>202</v>
      </c>
      <c r="C18" s="29" t="s">
        <v>34</v>
      </c>
      <c r="D18" s="29" t="s">
        <v>139</v>
      </c>
      <c r="E18" s="29">
        <v>26322166</v>
      </c>
      <c r="F18" s="29"/>
      <c r="G18" s="29"/>
    </row>
    <row r="19" spans="1:7" ht="11.25">
      <c r="A19" s="29" t="s">
        <v>165</v>
      </c>
      <c r="B19" s="29" t="s">
        <v>203</v>
      </c>
      <c r="C19" s="29" t="s">
        <v>120</v>
      </c>
      <c r="D19" s="29" t="s">
        <v>148</v>
      </c>
      <c r="E19" s="29">
        <v>26361117</v>
      </c>
      <c r="F19" s="29"/>
      <c r="G19" s="29"/>
    </row>
    <row r="20" spans="1:7" ht="11.25">
      <c r="A20" s="29" t="s">
        <v>166</v>
      </c>
      <c r="B20" s="29" t="s">
        <v>204</v>
      </c>
      <c r="C20" s="29" t="s">
        <v>205</v>
      </c>
      <c r="D20" s="29" t="s">
        <v>153</v>
      </c>
      <c r="E20" s="29">
        <v>26555876</v>
      </c>
      <c r="F20" s="29"/>
      <c r="G20" s="29"/>
    </row>
    <row r="21" spans="1:7" ht="11.25">
      <c r="A21" s="29" t="s">
        <v>181</v>
      </c>
      <c r="B21" s="29" t="s">
        <v>206</v>
      </c>
      <c r="C21" s="29" t="s">
        <v>52</v>
      </c>
      <c r="D21" s="29" t="s">
        <v>153</v>
      </c>
      <c r="E21" s="29">
        <v>26424207</v>
      </c>
      <c r="F21" s="29"/>
      <c r="G21" s="29"/>
    </row>
    <row r="22" spans="1:7" ht="11.25">
      <c r="A22" s="29" t="s">
        <v>208</v>
      </c>
      <c r="B22" s="29" t="s">
        <v>209</v>
      </c>
      <c r="C22" s="29" t="s">
        <v>210</v>
      </c>
      <c r="D22" s="29" t="s">
        <v>153</v>
      </c>
      <c r="E22" s="29">
        <v>26569253</v>
      </c>
      <c r="F22" s="29"/>
      <c r="G22" s="29"/>
    </row>
    <row r="23" spans="1:7" ht="11.25">
      <c r="A23" s="29" t="s">
        <v>211</v>
      </c>
      <c r="B23" s="29" t="s">
        <v>212</v>
      </c>
      <c r="C23" s="29" t="s">
        <v>43</v>
      </c>
      <c r="D23" s="29" t="s">
        <v>153</v>
      </c>
      <c r="E23" s="29">
        <v>26424139</v>
      </c>
      <c r="F23" s="29"/>
      <c r="G23" s="29"/>
    </row>
    <row r="24" spans="1:7" ht="11.25">
      <c r="A24" s="29"/>
      <c r="B24" s="29"/>
      <c r="C24" s="29"/>
      <c r="D24" s="29"/>
      <c r="E24" s="29"/>
      <c r="F24" s="29"/>
      <c r="G24" s="29"/>
    </row>
    <row r="25" spans="1:7" ht="11.25">
      <c r="A25" s="29"/>
      <c r="B25" s="29"/>
      <c r="C25" s="29"/>
      <c r="D25" s="29"/>
      <c r="E25" s="29"/>
      <c r="F25" s="29"/>
      <c r="G25" s="29"/>
    </row>
    <row r="26" spans="1:7" ht="11.25">
      <c r="A26" s="29"/>
      <c r="B26" s="29"/>
      <c r="C26" s="29"/>
      <c r="D26" s="29"/>
      <c r="E26" s="29"/>
      <c r="F26" s="29"/>
      <c r="G26" s="29"/>
    </row>
    <row r="27" spans="1:7" ht="11.25">
      <c r="A27" s="29"/>
      <c r="B27" s="29"/>
      <c r="C27" s="29"/>
      <c r="D27" s="29"/>
      <c r="E27" s="29"/>
      <c r="F27" s="29"/>
      <c r="G27" s="29"/>
    </row>
    <row r="28" spans="1:7" ht="11.25">
      <c r="A28" s="29"/>
      <c r="B28" s="29"/>
      <c r="C28" s="29"/>
      <c r="D28" s="29"/>
      <c r="E28" s="29"/>
      <c r="F28" s="29"/>
      <c r="G28" s="29"/>
    </row>
    <row r="29" spans="1:7" ht="11.25">
      <c r="A29" s="29"/>
      <c r="B29" s="29"/>
      <c r="C29" s="29"/>
      <c r="D29" s="29"/>
      <c r="E29" s="29"/>
      <c r="F29" s="29"/>
      <c r="G29" s="29"/>
    </row>
    <row r="30" spans="1:7" ht="11.25">
      <c r="A30" s="29"/>
      <c r="B30" s="29"/>
      <c r="C30" s="29"/>
      <c r="D30" s="29"/>
      <c r="E30" s="29"/>
      <c r="F30" s="29"/>
      <c r="G30" s="29"/>
    </row>
    <row r="31" spans="1:7" ht="11.25">
      <c r="A31" s="29"/>
      <c r="B31" s="29"/>
      <c r="C31" s="29"/>
      <c r="D31" s="29"/>
      <c r="E31" s="29"/>
      <c r="F31" s="29"/>
      <c r="G31" s="29"/>
    </row>
    <row r="32" spans="1:7" ht="11.25">
      <c r="A32" s="29"/>
      <c r="B32" s="29"/>
      <c r="C32" s="29"/>
      <c r="D32" s="29"/>
      <c r="E32" s="29"/>
      <c r="F32" s="29"/>
      <c r="G32" s="29"/>
    </row>
    <row r="33" spans="1:7" ht="11.25">
      <c r="A33" s="29"/>
      <c r="B33" s="29"/>
      <c r="C33" s="29"/>
      <c r="D33" s="29"/>
      <c r="E33" s="29"/>
      <c r="F33" s="29"/>
      <c r="G33" s="29"/>
    </row>
    <row r="34" spans="1:7" ht="11.25">
      <c r="A34" s="29"/>
      <c r="B34" s="29"/>
      <c r="C34" s="29"/>
      <c r="D34" s="29"/>
      <c r="E34" s="29"/>
      <c r="F34" s="29"/>
      <c r="G34" s="29"/>
    </row>
    <row r="35" spans="1:7" ht="11.25">
      <c r="A35" s="29"/>
      <c r="B35" s="29"/>
      <c r="C35" s="29"/>
      <c r="D35" s="29"/>
      <c r="E35" s="29"/>
      <c r="F35" s="29"/>
      <c r="G35" s="29"/>
    </row>
    <row r="36" spans="1:7" ht="11.25">
      <c r="A36" s="29"/>
      <c r="B36" s="29"/>
      <c r="C36" s="29"/>
      <c r="D36" s="29"/>
      <c r="E36" s="29"/>
      <c r="F36" s="29"/>
      <c r="G36" s="29"/>
    </row>
    <row r="37" spans="1:7" ht="11.25">
      <c r="A37" s="29"/>
      <c r="B37" s="29"/>
      <c r="C37" s="29"/>
      <c r="D37" s="29"/>
      <c r="E37" s="29"/>
      <c r="F37" s="29"/>
      <c r="G37" s="29"/>
    </row>
    <row r="38" spans="1:7" ht="11.25">
      <c r="A38" s="29"/>
      <c r="B38" s="29"/>
      <c r="C38" s="29"/>
      <c r="D38" s="29"/>
      <c r="E38" s="29"/>
      <c r="F38" s="29"/>
      <c r="G38" s="29"/>
    </row>
    <row r="39" spans="1:7" ht="11.25">
      <c r="A39" s="29"/>
      <c r="B39" s="29"/>
      <c r="C39" s="29"/>
      <c r="D39" s="29"/>
      <c r="E39" s="29"/>
      <c r="F39" s="29"/>
      <c r="G39" s="29"/>
    </row>
    <row r="40" spans="1:7" ht="11.25">
      <c r="A40" s="29"/>
      <c r="B40" s="29"/>
      <c r="C40" s="29"/>
      <c r="D40" s="29"/>
      <c r="E40" s="29"/>
      <c r="F40" s="29"/>
      <c r="G40" s="29"/>
    </row>
    <row r="41" spans="1:7" ht="11.25">
      <c r="A41" s="29"/>
      <c r="B41" s="29"/>
      <c r="C41" s="29"/>
      <c r="D41" s="29"/>
      <c r="E41" s="29"/>
      <c r="F41" s="29"/>
      <c r="G41" s="29"/>
    </row>
    <row r="42" spans="1:7" ht="11.25">
      <c r="A42" s="29"/>
      <c r="B42" s="29"/>
      <c r="C42" s="29"/>
      <c r="D42" s="29"/>
      <c r="E42" s="29"/>
      <c r="F42" s="29"/>
      <c r="G42" s="29"/>
    </row>
    <row r="43" spans="1:7" ht="11.25">
      <c r="A43" s="29"/>
      <c r="B43" s="29"/>
      <c r="C43" s="29"/>
      <c r="D43" s="29"/>
      <c r="E43" s="29"/>
      <c r="F43" s="29"/>
      <c r="G43" s="29"/>
    </row>
    <row r="44" spans="1:7" ht="11.25">
      <c r="A44" s="29"/>
      <c r="B44" s="29"/>
      <c r="C44" s="29"/>
      <c r="D44" s="29"/>
      <c r="E44" s="29"/>
      <c r="F44" s="29"/>
      <c r="G44" s="29"/>
    </row>
    <row r="45" spans="1:7" ht="11.25">
      <c r="A45" s="29"/>
      <c r="B45" s="29"/>
      <c r="C45" s="29"/>
      <c r="D45" s="29"/>
      <c r="E45" s="29"/>
      <c r="F45" s="29"/>
      <c r="G45" s="29"/>
    </row>
    <row r="46" spans="1:7" ht="11.25">
      <c r="A46" s="29"/>
      <c r="B46" s="29"/>
      <c r="C46" s="29"/>
      <c r="D46" s="29"/>
      <c r="E46" s="29"/>
      <c r="F46" s="29"/>
      <c r="G46" s="29"/>
    </row>
    <row r="47" spans="1:7" ht="11.25">
      <c r="A47" s="29"/>
      <c r="B47" s="29"/>
      <c r="C47" s="29"/>
      <c r="D47" s="29"/>
      <c r="E47" s="29"/>
      <c r="F47" s="29"/>
      <c r="G47" s="29"/>
    </row>
    <row r="48" spans="1:7" ht="11.25">
      <c r="A48" s="29"/>
      <c r="B48" s="29"/>
      <c r="C48" s="29"/>
      <c r="D48" s="29"/>
      <c r="E48" s="29"/>
      <c r="F48" s="29"/>
      <c r="G48" s="29"/>
    </row>
    <row r="49" spans="1:7" ht="11.25">
      <c r="A49" s="29"/>
      <c r="B49" s="29"/>
      <c r="C49" s="29"/>
      <c r="D49" s="29"/>
      <c r="E49" s="29"/>
      <c r="F49" s="29"/>
      <c r="G49" s="29"/>
    </row>
    <row r="50" spans="1:7" ht="11.25">
      <c r="A50" s="29"/>
      <c r="B50" s="29"/>
      <c r="C50" s="29"/>
      <c r="D50" s="29"/>
      <c r="E50" s="29"/>
      <c r="F50" s="29"/>
      <c r="G50" s="29"/>
    </row>
    <row r="51" spans="1:7" ht="11.25">
      <c r="A51" s="29"/>
      <c r="B51" s="29"/>
      <c r="C51" s="29"/>
      <c r="D51" s="29"/>
      <c r="E51" s="29"/>
      <c r="F51" s="29"/>
      <c r="G51" s="29"/>
    </row>
    <row r="52" spans="1:7" ht="11.25">
      <c r="A52" s="29"/>
      <c r="B52" s="29"/>
      <c r="C52" s="29"/>
      <c r="D52" s="29"/>
      <c r="E52" s="29"/>
      <c r="F52" s="29"/>
      <c r="G52" s="29"/>
    </row>
    <row r="53" spans="1:7" ht="11.25">
      <c r="A53" s="29"/>
      <c r="B53" s="29"/>
      <c r="C53" s="29"/>
      <c r="D53" s="29"/>
      <c r="E53" s="29"/>
      <c r="F53" s="29"/>
      <c r="G53" s="29"/>
    </row>
    <row r="54" spans="1:7" ht="11.25">
      <c r="A54" s="29"/>
      <c r="B54" s="29"/>
      <c r="C54" s="29"/>
      <c r="D54" s="29"/>
      <c r="E54" s="29"/>
      <c r="F54" s="29"/>
      <c r="G54" s="29"/>
    </row>
    <row r="55" spans="1:7" ht="11.25">
      <c r="A55" s="29"/>
      <c r="B55" s="29"/>
      <c r="C55" s="29"/>
      <c r="D55" s="29"/>
      <c r="E55" s="29"/>
      <c r="F55" s="29"/>
      <c r="G55" s="29"/>
    </row>
    <row r="56" spans="1:7" ht="11.25">
      <c r="A56" s="29"/>
      <c r="B56" s="29"/>
      <c r="C56" s="29"/>
      <c r="D56" s="29"/>
      <c r="E56" s="29"/>
      <c r="F56" s="29"/>
      <c r="G56" s="29"/>
    </row>
    <row r="57" spans="1:7" ht="11.25">
      <c r="A57" s="29"/>
      <c r="B57" s="29"/>
      <c r="C57" s="29"/>
      <c r="D57" s="29"/>
      <c r="E57" s="29"/>
      <c r="F57" s="29"/>
      <c r="G57" s="29"/>
    </row>
    <row r="58" spans="1:7" ht="11.25">
      <c r="A58" s="29"/>
      <c r="B58" s="29"/>
      <c r="C58" s="29"/>
      <c r="D58" s="29"/>
      <c r="E58" s="29"/>
      <c r="F58" s="29"/>
      <c r="G58" s="29"/>
    </row>
    <row r="59" spans="1:7" ht="11.25">
      <c r="A59" s="29"/>
      <c r="B59" s="29"/>
      <c r="C59" s="29"/>
      <c r="D59" s="29"/>
      <c r="E59" s="29"/>
      <c r="F59" s="29"/>
      <c r="G59" s="29"/>
    </row>
    <row r="60" spans="1:7" ht="11.25">
      <c r="A60" s="29"/>
      <c r="B60" s="29"/>
      <c r="C60" s="29"/>
      <c r="D60" s="29"/>
      <c r="E60" s="29"/>
      <c r="F60" s="29"/>
      <c r="G60" s="29"/>
    </row>
    <row r="61" spans="1:7" ht="11.25">
      <c r="A61" s="29"/>
      <c r="B61" s="29"/>
      <c r="C61" s="29"/>
      <c r="D61" s="29"/>
      <c r="E61" s="29"/>
      <c r="F61" s="29"/>
      <c r="G61" s="29"/>
    </row>
    <row r="62" spans="1:7" ht="11.25">
      <c r="A62" s="29"/>
      <c r="B62" s="29"/>
      <c r="C62" s="29"/>
      <c r="D62" s="29"/>
      <c r="E62" s="29"/>
      <c r="F62" s="29"/>
      <c r="G62" s="29"/>
    </row>
    <row r="63" spans="1:7" ht="11.25">
      <c r="A63" s="29"/>
      <c r="B63" s="29"/>
      <c r="C63" s="29"/>
      <c r="D63" s="29"/>
      <c r="E63" s="29"/>
      <c r="F63" s="29"/>
      <c r="G63" s="29"/>
    </row>
    <row r="64" spans="1:7" ht="11.25">
      <c r="A64" s="29"/>
      <c r="B64" s="29"/>
      <c r="C64" s="29"/>
      <c r="D64" s="29"/>
      <c r="E64" s="29"/>
      <c r="F64" s="29"/>
      <c r="G64" s="29"/>
    </row>
    <row r="65" spans="1:7" ht="11.25">
      <c r="A65" s="29"/>
      <c r="B65" s="29"/>
      <c r="C65" s="29"/>
      <c r="D65" s="29"/>
      <c r="E65" s="29"/>
      <c r="F65" s="29"/>
      <c r="G65" s="29"/>
    </row>
    <row r="66" spans="1:7" ht="11.25">
      <c r="A66" s="29"/>
      <c r="B66" s="29"/>
      <c r="C66" s="29"/>
      <c r="D66" s="29"/>
      <c r="E66" s="29"/>
      <c r="F66" s="29"/>
      <c r="G66" s="29"/>
    </row>
    <row r="67" spans="1:7" ht="11.25">
      <c r="A67" s="29"/>
      <c r="B67" s="29"/>
      <c r="C67" s="29"/>
      <c r="D67" s="29"/>
      <c r="E67" s="29"/>
      <c r="F67" s="29"/>
      <c r="G67" s="29"/>
    </row>
    <row r="68" spans="1:7" ht="11.25">
      <c r="A68" s="29"/>
      <c r="B68" s="29"/>
      <c r="C68" s="29"/>
      <c r="D68" s="29"/>
      <c r="E68" s="29"/>
      <c r="F68" s="29"/>
      <c r="G68" s="29"/>
    </row>
    <row r="69" spans="1:7" ht="11.25">
      <c r="A69" s="29"/>
      <c r="B69" s="29"/>
      <c r="C69" s="29"/>
      <c r="D69" s="29"/>
      <c r="E69" s="29"/>
      <c r="F69" s="29"/>
      <c r="G69" s="29"/>
    </row>
    <row r="70" spans="1:7" ht="11.25">
      <c r="A70" s="29"/>
      <c r="B70" s="29"/>
      <c r="C70" s="29"/>
      <c r="D70" s="29"/>
      <c r="E70" s="29"/>
      <c r="F70" s="29"/>
      <c r="G70" s="29"/>
    </row>
    <row r="71" spans="1:7" ht="11.25">
      <c r="A71" s="29"/>
      <c r="B71" s="29"/>
      <c r="C71" s="29"/>
      <c r="D71" s="29"/>
      <c r="E71" s="29"/>
      <c r="F71" s="29"/>
      <c r="G71" s="29"/>
    </row>
    <row r="72" spans="1:7" ht="11.25">
      <c r="A72" s="29"/>
      <c r="B72" s="29"/>
      <c r="C72" s="29"/>
      <c r="D72" s="29"/>
      <c r="E72" s="29"/>
      <c r="F72" s="29"/>
      <c r="G72" s="29"/>
    </row>
    <row r="73" spans="1:7" ht="11.25">
      <c r="A73" s="29"/>
      <c r="B73" s="29"/>
      <c r="C73" s="29"/>
      <c r="D73" s="29"/>
      <c r="E73" s="29"/>
      <c r="F73" s="29"/>
      <c r="G73" s="29"/>
    </row>
    <row r="74" spans="1:7" ht="11.25">
      <c r="A74" s="29"/>
      <c r="B74" s="29"/>
      <c r="C74" s="29"/>
      <c r="D74" s="29"/>
      <c r="E74" s="29"/>
      <c r="F74" s="29"/>
      <c r="G74" s="29"/>
    </row>
    <row r="75" spans="1:7" ht="11.25">
      <c r="A75" s="29"/>
      <c r="B75" s="29"/>
      <c r="C75" s="29"/>
      <c r="D75" s="29"/>
      <c r="E75" s="29"/>
      <c r="F75" s="29"/>
      <c r="G75" s="29"/>
    </row>
    <row r="76" spans="1:7" ht="11.25">
      <c r="A76" s="29"/>
      <c r="B76" s="29"/>
      <c r="C76" s="29"/>
      <c r="D76" s="29"/>
      <c r="E76" s="29"/>
      <c r="F76" s="29"/>
      <c r="G76" s="29"/>
    </row>
    <row r="77" spans="1:7" ht="11.25">
      <c r="A77" s="29"/>
      <c r="B77" s="29"/>
      <c r="C77" s="29"/>
      <c r="D77" s="29"/>
      <c r="E77" s="29"/>
      <c r="F77" s="29"/>
      <c r="G77" s="29"/>
    </row>
    <row r="78" spans="1:7" ht="11.25">
      <c r="A78" s="29"/>
      <c r="B78" s="29"/>
      <c r="C78" s="29"/>
      <c r="D78" s="29"/>
      <c r="E78" s="29"/>
      <c r="F78" s="29"/>
      <c r="G78" s="29"/>
    </row>
    <row r="79" spans="1:7" ht="11.25">
      <c r="A79" s="29"/>
      <c r="B79" s="29"/>
      <c r="C79" s="29"/>
      <c r="D79" s="29"/>
      <c r="E79" s="29"/>
      <c r="F79" s="29"/>
      <c r="G79" s="29"/>
    </row>
    <row r="80" spans="1:7" ht="11.25">
      <c r="A80" s="29"/>
      <c r="B80" s="29"/>
      <c r="C80" s="29"/>
      <c r="D80" s="29"/>
      <c r="E80" s="29"/>
      <c r="F80" s="29"/>
      <c r="G80" s="29"/>
    </row>
    <row r="81" spans="1:7" ht="11.25">
      <c r="A81" s="29"/>
      <c r="B81" s="29"/>
      <c r="C81" s="29"/>
      <c r="D81" s="29"/>
      <c r="E81" s="29"/>
      <c r="F81" s="29"/>
      <c r="G81" s="29"/>
    </row>
    <row r="82" spans="1:7" ht="11.25">
      <c r="A82" s="29"/>
      <c r="B82" s="29"/>
      <c r="C82" s="29"/>
      <c r="D82" s="29"/>
      <c r="E82" s="29"/>
      <c r="F82" s="29"/>
      <c r="G82" s="29"/>
    </row>
  </sheetData>
  <sheetProtection formatColumns="0" formatRows="0"/>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_05">
    <pageSetUpPr fitToPage="1"/>
  </sheetPr>
  <dimension ref="D4:H33"/>
  <sheetViews>
    <sheetView showGridLines="0" zoomScalePageLayoutView="0" workbookViewId="0" topLeftCell="C4">
      <selection activeCell="C4" sqref="C4"/>
    </sheetView>
  </sheetViews>
  <sheetFormatPr defaultColWidth="9.140625" defaultRowHeight="11.25"/>
  <cols>
    <col min="1" max="2" width="0" style="31" hidden="1" customWidth="1"/>
    <col min="5" max="5" width="22.140625" style="0" customWidth="1"/>
    <col min="6" max="6" width="59.28125" style="0" customWidth="1"/>
    <col min="7" max="7" width="16.28125" style="0" customWidth="1"/>
    <col min="8" max="8" width="13.8515625" style="0" customWidth="1"/>
  </cols>
  <sheetData>
    <row r="1" s="31" customFormat="1" ht="11.25" hidden="1"/>
    <row r="2" s="31" customFormat="1" ht="11.25" hidden="1"/>
    <row r="3" s="31" customFormat="1" ht="11.25" hidden="1"/>
    <row r="4" spans="7:8" ht="11.25">
      <c r="G4" s="254" t="str">
        <f>FORMCODE</f>
        <v>WARM.OPENINFO.BALANCE.4.178</v>
      </c>
      <c r="H4" s="254"/>
    </row>
    <row r="5" spans="7:8" ht="11.25">
      <c r="G5" s="255" t="str">
        <f>VERSION</f>
        <v>Версия 1.1</v>
      </c>
      <c r="H5" s="255"/>
    </row>
    <row r="6" spans="7:8" ht="11.25">
      <c r="G6" s="43"/>
      <c r="H6" s="43"/>
    </row>
    <row r="7" spans="7:8" ht="11.25">
      <c r="G7" s="256"/>
      <c r="H7" s="256"/>
    </row>
    <row r="8" spans="4:8" ht="11.25">
      <c r="D8" s="257" t="s">
        <v>98</v>
      </c>
      <c r="E8" s="257"/>
      <c r="F8" s="257"/>
      <c r="G8" s="257"/>
      <c r="H8" s="257"/>
    </row>
    <row r="9" spans="4:8" ht="32.25" customHeight="1">
      <c r="D9" s="151"/>
      <c r="E9" s="259" t="str">
        <f>FORMNAME</f>
        <v>Итоги финансово-хозяйственной деятельности за год</v>
      </c>
      <c r="F9" s="259"/>
      <c r="G9" s="259"/>
      <c r="H9" s="151"/>
    </row>
    <row r="10" spans="4:8" ht="11.25">
      <c r="D10" s="258"/>
      <c r="E10" s="258"/>
      <c r="F10" s="258"/>
      <c r="G10" s="258"/>
      <c r="H10" s="258"/>
    </row>
    <row r="11" spans="4:8" ht="11.25">
      <c r="D11" s="38"/>
      <c r="E11" s="38"/>
      <c r="F11" s="38"/>
      <c r="G11" s="38"/>
      <c r="H11" s="38"/>
    </row>
    <row r="12" spans="4:8" s="88" customFormat="1" ht="33.75" customHeight="1">
      <c r="D12" s="89"/>
      <c r="E12" s="252"/>
      <c r="F12" s="253"/>
      <c r="G12" s="253"/>
      <c r="H12" s="89"/>
    </row>
    <row r="13" spans="4:8" s="88" customFormat="1" ht="33.75" customHeight="1">
      <c r="D13" s="89"/>
      <c r="E13" s="91"/>
      <c r="F13" s="90"/>
      <c r="G13" s="90"/>
      <c r="H13" s="89"/>
    </row>
    <row r="14" spans="4:8" s="88" customFormat="1" ht="33.75" customHeight="1">
      <c r="D14" s="89"/>
      <c r="E14" s="91"/>
      <c r="F14" s="90"/>
      <c r="G14" s="90"/>
      <c r="H14" s="89"/>
    </row>
    <row r="15" spans="4:8" s="88" customFormat="1" ht="33.75" customHeight="1">
      <c r="D15" s="89"/>
      <c r="E15" s="91"/>
      <c r="F15" s="90"/>
      <c r="G15" s="90"/>
      <c r="H15" s="89"/>
    </row>
    <row r="16" spans="4:8" s="88" customFormat="1" ht="33.75" customHeight="1">
      <c r="D16" s="89"/>
      <c r="E16" s="91"/>
      <c r="F16" s="90"/>
      <c r="G16" s="90"/>
      <c r="H16" s="89"/>
    </row>
    <row r="17" spans="4:8" s="88" customFormat="1" ht="33.75" customHeight="1">
      <c r="D17" s="89"/>
      <c r="E17" s="91"/>
      <c r="F17" s="90"/>
      <c r="G17" s="90"/>
      <c r="H17" s="89"/>
    </row>
    <row r="18" spans="4:8" s="88" customFormat="1" ht="33.75" customHeight="1">
      <c r="D18" s="89"/>
      <c r="E18" s="91"/>
      <c r="F18" s="90"/>
      <c r="G18" s="90"/>
      <c r="H18" s="89"/>
    </row>
    <row r="19" spans="4:8" s="88" customFormat="1" ht="33.75" customHeight="1">
      <c r="D19" s="89"/>
      <c r="E19" s="91"/>
      <c r="F19" s="90"/>
      <c r="G19" s="90"/>
      <c r="H19" s="89"/>
    </row>
    <row r="20" spans="4:8" s="88" customFormat="1" ht="33.75" customHeight="1">
      <c r="D20" s="89"/>
      <c r="E20" s="91"/>
      <c r="F20" s="90"/>
      <c r="G20" s="90"/>
      <c r="H20" s="89"/>
    </row>
    <row r="21" spans="4:8" s="88" customFormat="1" ht="33.75" customHeight="1">
      <c r="D21" s="89"/>
      <c r="E21" s="91"/>
      <c r="F21" s="90"/>
      <c r="G21" s="90"/>
      <c r="H21" s="89"/>
    </row>
    <row r="22" spans="4:8" s="88" customFormat="1" ht="33.75" customHeight="1">
      <c r="D22" s="89"/>
      <c r="E22" s="91"/>
      <c r="F22" s="90"/>
      <c r="G22" s="90"/>
      <c r="H22" s="89"/>
    </row>
    <row r="23" spans="4:8" s="88" customFormat="1" ht="33.75" customHeight="1">
      <c r="D23" s="89"/>
      <c r="E23" s="91"/>
      <c r="F23" s="90"/>
      <c r="G23" s="90"/>
      <c r="H23" s="89"/>
    </row>
    <row r="24" spans="4:8" s="88" customFormat="1" ht="33.75" customHeight="1">
      <c r="D24" s="89"/>
      <c r="E24" s="91"/>
      <c r="F24" s="90"/>
      <c r="G24" s="90"/>
      <c r="H24" s="89"/>
    </row>
    <row r="25" spans="4:8" s="88" customFormat="1" ht="33.75" customHeight="1">
      <c r="D25" s="89"/>
      <c r="E25" s="91"/>
      <c r="F25" s="90"/>
      <c r="G25" s="90"/>
      <c r="H25" s="89"/>
    </row>
    <row r="26" spans="4:8" s="88" customFormat="1" ht="33.75" customHeight="1">
      <c r="D26" s="89"/>
      <c r="E26" s="91"/>
      <c r="F26" s="90"/>
      <c r="G26" s="90"/>
      <c r="H26" s="89"/>
    </row>
    <row r="27" spans="4:8" s="88" customFormat="1" ht="33.75" customHeight="1">
      <c r="D27" s="89"/>
      <c r="E27" s="91"/>
      <c r="F27" s="90"/>
      <c r="G27" s="90"/>
      <c r="H27" s="89"/>
    </row>
    <row r="28" spans="4:8" s="88" customFormat="1" ht="33.75" customHeight="1">
      <c r="D28" s="89"/>
      <c r="E28" s="91"/>
      <c r="F28" s="90"/>
      <c r="G28" s="90"/>
      <c r="H28" s="89"/>
    </row>
    <row r="29" spans="4:8" s="88" customFormat="1" ht="33.75" customHeight="1">
      <c r="D29" s="89"/>
      <c r="E29" s="91"/>
      <c r="F29" s="90"/>
      <c r="G29" s="90"/>
      <c r="H29" s="89"/>
    </row>
    <row r="30" spans="4:8" s="88" customFormat="1" ht="33.75" customHeight="1">
      <c r="D30" s="89"/>
      <c r="E30" s="91"/>
      <c r="F30" s="90"/>
      <c r="G30" s="90"/>
      <c r="H30" s="89"/>
    </row>
    <row r="31" spans="5:7" s="89" customFormat="1" ht="21" customHeight="1">
      <c r="E31" s="252"/>
      <c r="F31" s="253"/>
      <c r="G31" s="253"/>
    </row>
    <row r="32" spans="5:7" s="89" customFormat="1" ht="25.5" customHeight="1">
      <c r="E32" s="252"/>
      <c r="F32" s="253"/>
      <c r="G32" s="253"/>
    </row>
    <row r="33" spans="4:8" ht="11.25">
      <c r="D33" s="38"/>
      <c r="E33" s="38"/>
      <c r="F33" s="38"/>
      <c r="G33" s="38"/>
      <c r="H33" s="38"/>
    </row>
  </sheetData>
  <sheetProtection password="E4D4" sheet="1" formatColumns="0" formatRows="0"/>
  <mergeCells count="9">
    <mergeCell ref="E31:G31"/>
    <mergeCell ref="E32:G32"/>
    <mergeCell ref="E12:G12"/>
    <mergeCell ref="G4:H4"/>
    <mergeCell ref="G5:H5"/>
    <mergeCell ref="G7:H7"/>
    <mergeCell ref="D8:H8"/>
    <mergeCell ref="D10:H10"/>
    <mergeCell ref="E9:G9"/>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6" r:id="rId4"/>
  <drawing r:id="rId3"/>
  <legacyDrawing r:id="rId2"/>
  <oleObjects>
    <oleObject progId="Документ" shapeId="17548275" r:id="rId1"/>
  </oleObjects>
</worksheet>
</file>

<file path=xl/worksheets/sheet6.xml><?xml version="1.0" encoding="utf-8"?>
<worksheet xmlns="http://schemas.openxmlformats.org/spreadsheetml/2006/main" xmlns:r="http://schemas.openxmlformats.org/officeDocument/2006/relationships">
  <sheetPr codeName="Sheet_10">
    <pageSetUpPr fitToPage="1"/>
  </sheetPr>
  <dimension ref="A1:Q49"/>
  <sheetViews>
    <sheetView showGridLines="0" tabSelected="1" workbookViewId="0" topLeftCell="C4">
      <selection activeCell="J38" sqref="J38"/>
    </sheetView>
  </sheetViews>
  <sheetFormatPr defaultColWidth="9.140625" defaultRowHeight="11.25"/>
  <cols>
    <col min="1" max="1" width="8.28125" style="34" hidden="1" customWidth="1"/>
    <col min="2" max="2" width="7.140625" style="33" hidden="1" customWidth="1"/>
    <col min="3" max="3" width="15.7109375" style="10" customWidth="1"/>
    <col min="4" max="4" width="7.140625" style="12" customWidth="1"/>
    <col min="5" max="5" width="34.28125" style="12" customWidth="1"/>
    <col min="6" max="6" width="21.57421875" style="12" customWidth="1"/>
    <col min="7" max="7" width="33.140625" style="28" customWidth="1"/>
    <col min="8" max="8" width="7.140625" style="28" customWidth="1"/>
    <col min="9" max="9" width="23.28125" style="27" customWidth="1"/>
    <col min="10" max="10" width="11.8515625" style="12" bestFit="1" customWidth="1"/>
    <col min="11" max="15" width="9.140625" style="12" customWidth="1"/>
    <col min="16" max="17" width="9.140625" style="46" customWidth="1"/>
    <col min="18" max="16384" width="9.140625" style="12" customWidth="1"/>
  </cols>
  <sheetData>
    <row r="1" spans="1:17" s="34" customFormat="1" ht="14.25" customHeight="1" hidden="1">
      <c r="A1" s="32">
        <v>26424110</v>
      </c>
      <c r="B1" s="33"/>
      <c r="G1" s="37"/>
      <c r="H1" s="37"/>
      <c r="P1" s="45"/>
      <c r="Q1" s="45"/>
    </row>
    <row r="2" spans="1:17" s="34" customFormat="1" ht="14.25" customHeight="1" hidden="1">
      <c r="A2" s="32"/>
      <c r="B2" s="33"/>
      <c r="G2" s="37"/>
      <c r="H2" s="37"/>
      <c r="P2" s="45"/>
      <c r="Q2" s="45"/>
    </row>
    <row r="3" spans="1:17" s="34" customFormat="1" ht="14.25" customHeight="1" hidden="1">
      <c r="A3" s="32"/>
      <c r="B3" s="33"/>
      <c r="G3" s="37"/>
      <c r="H3" s="37"/>
      <c r="P3" s="45"/>
      <c r="Q3" s="45"/>
    </row>
    <row r="4" spans="1:17" s="3" customFormat="1" ht="14.25" customHeight="1">
      <c r="A4" s="34"/>
      <c r="B4" s="33"/>
      <c r="G4" s="255" t="str">
        <f>FORMCODE</f>
        <v>WARM.OPENINFO.BALANCE.4.178</v>
      </c>
      <c r="H4" s="255"/>
      <c r="I4" s="4"/>
      <c r="P4" s="46"/>
      <c r="Q4" s="46"/>
    </row>
    <row r="5" spans="1:17" s="3" customFormat="1" ht="14.25" customHeight="1">
      <c r="A5" s="34"/>
      <c r="B5" s="33"/>
      <c r="D5" s="6"/>
      <c r="E5" s="6"/>
      <c r="F5" s="6"/>
      <c r="G5" s="255" t="str">
        <f>VERSION</f>
        <v>Версия 1.1</v>
      </c>
      <c r="H5" s="255"/>
      <c r="I5" s="5"/>
      <c r="P5" s="46"/>
      <c r="Q5" s="46"/>
    </row>
    <row r="6" spans="1:17" s="3" customFormat="1" ht="14.25" customHeight="1">
      <c r="A6" s="34"/>
      <c r="B6" s="33"/>
      <c r="D6" s="6"/>
      <c r="E6" s="7"/>
      <c r="F6" s="8"/>
      <c r="G6" s="9"/>
      <c r="H6" s="9"/>
      <c r="I6" s="5"/>
      <c r="P6" s="46"/>
      <c r="Q6" s="46"/>
    </row>
    <row r="7" spans="1:17" s="21" customFormat="1" ht="30" customHeight="1">
      <c r="A7" s="34"/>
      <c r="B7" s="33"/>
      <c r="C7" s="72"/>
      <c r="D7" s="288" t="str">
        <f>FORMNAME</f>
        <v>Итоги финансово-хозяйственной деятельности за год</v>
      </c>
      <c r="E7" s="288"/>
      <c r="F7" s="288"/>
      <c r="G7" s="288"/>
      <c r="H7" s="288"/>
      <c r="I7" s="11"/>
      <c r="P7" s="73"/>
      <c r="Q7" s="73"/>
    </row>
    <row r="8" spans="1:17" s="16" customFormat="1" ht="11.25">
      <c r="A8" s="34"/>
      <c r="B8" s="33"/>
      <c r="C8" s="13"/>
      <c r="D8" s="14"/>
      <c r="E8" s="14"/>
      <c r="F8" s="14"/>
      <c r="G8" s="14"/>
      <c r="H8" s="14"/>
      <c r="I8" s="15"/>
      <c r="P8" s="47"/>
      <c r="Q8" s="47"/>
    </row>
    <row r="9" spans="1:17" s="16" customFormat="1" ht="14.25" customHeight="1">
      <c r="A9" s="34"/>
      <c r="B9" s="33"/>
      <c r="C9" s="13"/>
      <c r="D9" s="289" t="s">
        <v>307</v>
      </c>
      <c r="E9" s="289"/>
      <c r="F9" s="289"/>
      <c r="G9" s="289"/>
      <c r="H9" s="289"/>
      <c r="I9" s="15"/>
      <c r="P9" s="47"/>
      <c r="Q9" s="47"/>
    </row>
    <row r="10" spans="4:17" ht="11.25">
      <c r="D10" s="15"/>
      <c r="E10" s="15"/>
      <c r="F10" s="15"/>
      <c r="G10" s="17"/>
      <c r="H10" s="18"/>
      <c r="I10" s="11"/>
      <c r="P10" s="47"/>
      <c r="Q10" s="47"/>
    </row>
    <row r="11" spans="4:17" ht="15" customHeight="1">
      <c r="D11" s="15"/>
      <c r="E11" s="15"/>
      <c r="F11" s="15"/>
      <c r="G11" s="17"/>
      <c r="H11" s="18"/>
      <c r="I11" s="11"/>
      <c r="P11" s="47"/>
      <c r="Q11" s="47"/>
    </row>
    <row r="12" spans="4:17" ht="39.75" customHeight="1">
      <c r="D12" s="15"/>
      <c r="E12" s="77"/>
      <c r="F12" s="290" t="s">
        <v>610</v>
      </c>
      <c r="G12" s="291"/>
      <c r="H12" s="18"/>
      <c r="I12" s="11"/>
      <c r="P12" s="47"/>
      <c r="Q12" s="47"/>
    </row>
    <row r="13" spans="4:17" ht="15" customHeight="1">
      <c r="D13" s="74"/>
      <c r="E13" s="19"/>
      <c r="F13" s="292"/>
      <c r="G13" s="292"/>
      <c r="H13" s="20"/>
      <c r="I13" s="21"/>
      <c r="P13" s="47"/>
      <c r="Q13" s="47"/>
    </row>
    <row r="14" spans="3:17" ht="27.75" customHeight="1">
      <c r="C14" s="22"/>
      <c r="D14" s="74"/>
      <c r="E14" s="78" t="s">
        <v>3</v>
      </c>
      <c r="F14" s="277" t="s">
        <v>575</v>
      </c>
      <c r="G14" s="278"/>
      <c r="H14" s="20"/>
      <c r="I14" s="21"/>
      <c r="P14" s="47"/>
      <c r="Q14" s="47"/>
    </row>
    <row r="15" spans="4:17" ht="27.75" customHeight="1">
      <c r="D15" s="74"/>
      <c r="E15" s="79" t="s">
        <v>4</v>
      </c>
      <c r="F15" s="279">
        <v>7805018099</v>
      </c>
      <c r="G15" s="280"/>
      <c r="H15" s="75"/>
      <c r="I15" s="21"/>
      <c r="P15" s="47"/>
      <c r="Q15" s="47"/>
    </row>
    <row r="16" spans="4:17" ht="27.75" customHeight="1">
      <c r="D16" s="74"/>
      <c r="E16" s="80" t="s">
        <v>5</v>
      </c>
      <c r="F16" s="281">
        <v>781001001</v>
      </c>
      <c r="G16" s="282"/>
      <c r="H16" s="75"/>
      <c r="I16" s="21"/>
      <c r="P16" s="47"/>
      <c r="Q16" s="47"/>
    </row>
    <row r="17" spans="4:17" ht="15" customHeight="1">
      <c r="D17" s="15"/>
      <c r="E17" s="15"/>
      <c r="F17" s="15"/>
      <c r="G17" s="17"/>
      <c r="H17" s="18"/>
      <c r="I17" s="11"/>
      <c r="P17" s="47"/>
      <c r="Q17" s="47"/>
    </row>
    <row r="18" spans="4:17" ht="27.75" customHeight="1">
      <c r="D18" s="74"/>
      <c r="E18" s="81" t="s">
        <v>25</v>
      </c>
      <c r="F18" s="281" t="s">
        <v>184</v>
      </c>
      <c r="G18" s="282"/>
      <c r="H18" s="17"/>
      <c r="I18" s="23"/>
      <c r="J18" s="24"/>
      <c r="P18" s="47"/>
      <c r="Q18" s="47"/>
    </row>
    <row r="19" spans="4:17" ht="15" customHeight="1">
      <c r="D19" s="15"/>
      <c r="E19" s="15"/>
      <c r="F19" s="15"/>
      <c r="G19" s="17"/>
      <c r="H19" s="18"/>
      <c r="I19" s="11"/>
      <c r="P19" s="47"/>
      <c r="Q19" s="47"/>
    </row>
    <row r="20" spans="4:17" ht="27.75" customHeight="1">
      <c r="D20" s="74"/>
      <c r="E20" s="81" t="s">
        <v>315</v>
      </c>
      <c r="F20" s="281" t="s">
        <v>611</v>
      </c>
      <c r="G20" s="282"/>
      <c r="H20" s="17"/>
      <c r="I20" s="23"/>
      <c r="J20" s="24"/>
      <c r="P20" s="47"/>
      <c r="Q20" s="47"/>
    </row>
    <row r="21" spans="4:17" ht="15" customHeight="1">
      <c r="D21" s="74"/>
      <c r="E21" s="19"/>
      <c r="F21" s="15"/>
      <c r="G21" s="20"/>
      <c r="H21" s="20"/>
      <c r="I21" s="21"/>
      <c r="P21" s="47"/>
      <c r="Q21" s="47"/>
    </row>
    <row r="22" spans="4:17" ht="22.5" customHeight="1">
      <c r="D22" s="74"/>
      <c r="E22" s="283" t="str">
        <f>IF(PF=0,"Период",IF(PF="План","Плановый период","Отчетный период"))</f>
        <v>Отчетный период</v>
      </c>
      <c r="F22" s="284"/>
      <c r="G22" s="285"/>
      <c r="H22" s="17"/>
      <c r="I22" s="23"/>
      <c r="J22" s="24"/>
      <c r="P22" s="47"/>
      <c r="Q22" s="47"/>
    </row>
    <row r="23" spans="4:17" ht="27.75" customHeight="1">
      <c r="D23" s="74"/>
      <c r="E23" s="82" t="s">
        <v>6</v>
      </c>
      <c r="F23" s="286">
        <v>2014</v>
      </c>
      <c r="G23" s="287"/>
      <c r="H23" s="20"/>
      <c r="I23" s="21"/>
      <c r="P23" s="47"/>
      <c r="Q23" s="47"/>
    </row>
    <row r="24" spans="4:17" ht="15" customHeight="1">
      <c r="D24" s="15"/>
      <c r="E24" s="15"/>
      <c r="F24" s="15"/>
      <c r="G24" s="17"/>
      <c r="H24" s="18"/>
      <c r="I24" s="11"/>
      <c r="P24" s="47"/>
      <c r="Q24" s="47"/>
    </row>
    <row r="25" spans="4:17" ht="27.75" customHeight="1">
      <c r="D25" s="74"/>
      <c r="E25" s="81" t="s">
        <v>453</v>
      </c>
      <c r="F25" s="286" t="s">
        <v>612</v>
      </c>
      <c r="G25" s="287"/>
      <c r="H25" s="17"/>
      <c r="I25" s="23"/>
      <c r="J25" s="24"/>
      <c r="P25" s="47"/>
      <c r="Q25" s="47"/>
    </row>
    <row r="26" spans="4:17" ht="15" customHeight="1">
      <c r="D26" s="15"/>
      <c r="E26" s="15"/>
      <c r="F26" s="15"/>
      <c r="G26" s="17"/>
      <c r="H26" s="18"/>
      <c r="I26" s="11"/>
      <c r="P26" s="47"/>
      <c r="Q26" s="47"/>
    </row>
    <row r="27" spans="4:17" ht="29.25" customHeight="1">
      <c r="D27" s="15"/>
      <c r="E27" s="283" t="s">
        <v>323</v>
      </c>
      <c r="F27" s="284"/>
      <c r="G27" s="285"/>
      <c r="H27" s="18"/>
      <c r="I27" s="11"/>
      <c r="P27" s="47"/>
      <c r="Q27" s="47"/>
    </row>
    <row r="28" spans="4:17" ht="27.75" customHeight="1">
      <c r="D28" s="74"/>
      <c r="E28" s="80" t="s">
        <v>324</v>
      </c>
      <c r="F28" s="286" t="s">
        <v>326</v>
      </c>
      <c r="G28" s="287"/>
      <c r="H28" s="17"/>
      <c r="I28" s="23"/>
      <c r="J28" s="24"/>
      <c r="P28" s="47"/>
      <c r="Q28" s="47"/>
    </row>
    <row r="29" spans="4:10" ht="14.25">
      <c r="D29" s="74"/>
      <c r="E29" s="19"/>
      <c r="F29" s="15"/>
      <c r="G29" s="20"/>
      <c r="H29" s="17"/>
      <c r="I29" s="23"/>
      <c r="J29" s="24"/>
    </row>
    <row r="30" spans="4:10" ht="22.5" customHeight="1">
      <c r="D30" s="74"/>
      <c r="E30" s="266" t="s">
        <v>7</v>
      </c>
      <c r="F30" s="267"/>
      <c r="G30" s="268"/>
      <c r="H30" s="75"/>
      <c r="I30" s="40"/>
      <c r="J30" s="40"/>
    </row>
    <row r="31" spans="1:9" ht="23.25" customHeight="1">
      <c r="A31" s="35"/>
      <c r="D31" s="15"/>
      <c r="E31" s="83" t="s">
        <v>8</v>
      </c>
      <c r="F31" s="269" t="s">
        <v>613</v>
      </c>
      <c r="G31" s="270"/>
      <c r="H31" s="75"/>
      <c r="I31" s="41"/>
    </row>
    <row r="32" spans="1:9" ht="27.75" customHeight="1">
      <c r="A32" s="35"/>
      <c r="D32" s="15"/>
      <c r="E32" s="84" t="s">
        <v>9</v>
      </c>
      <c r="F32" s="271" t="s">
        <v>613</v>
      </c>
      <c r="G32" s="272"/>
      <c r="H32" s="75"/>
      <c r="I32" s="42"/>
    </row>
    <row r="33" spans="4:9" ht="15" customHeight="1">
      <c r="D33" s="74"/>
      <c r="E33" s="19"/>
      <c r="F33" s="15"/>
      <c r="G33" s="20"/>
      <c r="H33" s="75"/>
      <c r="I33" s="21"/>
    </row>
    <row r="34" spans="4:9" ht="22.5" customHeight="1">
      <c r="D34" s="74"/>
      <c r="E34" s="266" t="s">
        <v>18</v>
      </c>
      <c r="F34" s="267"/>
      <c r="G34" s="268"/>
      <c r="H34" s="75"/>
      <c r="I34" s="21"/>
    </row>
    <row r="35" spans="4:9" ht="27.75" customHeight="1">
      <c r="D35" s="74"/>
      <c r="E35" s="85" t="s">
        <v>11</v>
      </c>
      <c r="F35" s="275" t="s">
        <v>614</v>
      </c>
      <c r="G35" s="276"/>
      <c r="H35" s="75"/>
      <c r="I35" s="21"/>
    </row>
    <row r="36" spans="4:9" ht="27.75" customHeight="1">
      <c r="D36" s="74"/>
      <c r="E36" s="86" t="s">
        <v>12</v>
      </c>
      <c r="F36" s="260" t="s">
        <v>615</v>
      </c>
      <c r="G36" s="261"/>
      <c r="H36" s="75"/>
      <c r="I36" s="21"/>
    </row>
    <row r="37" spans="4:9" ht="15" customHeight="1">
      <c r="D37" s="74"/>
      <c r="E37" s="19"/>
      <c r="F37" s="15"/>
      <c r="G37" s="20"/>
      <c r="H37" s="75"/>
      <c r="I37" s="21"/>
    </row>
    <row r="38" spans="1:9" ht="22.5" customHeight="1">
      <c r="A38" s="35"/>
      <c r="D38" s="15"/>
      <c r="E38" s="266" t="s">
        <v>10</v>
      </c>
      <c r="F38" s="267"/>
      <c r="G38" s="268"/>
      <c r="H38" s="75"/>
      <c r="I38" s="11"/>
    </row>
    <row r="39" spans="1:9" ht="27.75" customHeight="1">
      <c r="A39" s="35"/>
      <c r="B39" s="36"/>
      <c r="D39" s="76"/>
      <c r="E39" s="85" t="s">
        <v>11</v>
      </c>
      <c r="F39" s="273" t="s">
        <v>616</v>
      </c>
      <c r="G39" s="274"/>
      <c r="H39" s="75"/>
      <c r="I39" s="25"/>
    </row>
    <row r="40" spans="1:9" ht="27.75" customHeight="1">
      <c r="A40" s="35"/>
      <c r="B40" s="36"/>
      <c r="D40" s="76"/>
      <c r="E40" s="85" t="s">
        <v>12</v>
      </c>
      <c r="F40" s="273" t="s">
        <v>617</v>
      </c>
      <c r="G40" s="274"/>
      <c r="H40" s="75"/>
      <c r="I40" s="25"/>
    </row>
    <row r="41" spans="1:9" ht="27.75" customHeight="1">
      <c r="A41" s="35"/>
      <c r="B41" s="36"/>
      <c r="D41" s="76"/>
      <c r="E41" s="85" t="s">
        <v>13</v>
      </c>
      <c r="F41" s="262" t="s">
        <v>618</v>
      </c>
      <c r="G41" s="263"/>
      <c r="H41" s="75"/>
      <c r="I41" s="25"/>
    </row>
    <row r="42" spans="1:9" ht="27.75" customHeight="1">
      <c r="A42" s="35"/>
      <c r="B42" s="36"/>
      <c r="D42" s="76"/>
      <c r="E42" s="86" t="s">
        <v>14</v>
      </c>
      <c r="F42" s="264" t="s">
        <v>619</v>
      </c>
      <c r="G42" s="265"/>
      <c r="H42" s="75"/>
      <c r="I42" s="25"/>
    </row>
    <row r="43" spans="4:9" ht="11.25">
      <c r="D43" s="15"/>
      <c r="E43" s="15"/>
      <c r="F43" s="15"/>
      <c r="G43" s="17"/>
      <c r="H43" s="17"/>
      <c r="I43" s="11"/>
    </row>
    <row r="49" spans="7:8" ht="11.25">
      <c r="G49" s="26"/>
      <c r="H49" s="26"/>
    </row>
  </sheetData>
  <sheetProtection password="E4D4" sheet="1" objects="1" scenarios="1" formatColumns="0" formatRows="0"/>
  <mergeCells count="27">
    <mergeCell ref="G4:H4"/>
    <mergeCell ref="G5:H5"/>
    <mergeCell ref="D7:H7"/>
    <mergeCell ref="E27:G27"/>
    <mergeCell ref="D9:H9"/>
    <mergeCell ref="F12:G12"/>
    <mergeCell ref="F13:G13"/>
    <mergeCell ref="F20:G20"/>
    <mergeCell ref="F25:G25"/>
    <mergeCell ref="F18:G18"/>
    <mergeCell ref="F35:G35"/>
    <mergeCell ref="F14:G14"/>
    <mergeCell ref="F15:G15"/>
    <mergeCell ref="F16:G16"/>
    <mergeCell ref="E22:G22"/>
    <mergeCell ref="F23:G23"/>
    <mergeCell ref="F28:G28"/>
    <mergeCell ref="F36:G36"/>
    <mergeCell ref="F41:G41"/>
    <mergeCell ref="F42:G42"/>
    <mergeCell ref="E30:G30"/>
    <mergeCell ref="F31:G31"/>
    <mergeCell ref="F32:G32"/>
    <mergeCell ref="E38:G38"/>
    <mergeCell ref="F39:G39"/>
    <mergeCell ref="F40:G40"/>
    <mergeCell ref="E34:G34"/>
  </mergeCells>
  <dataValidations count="7">
    <dataValidation type="textLength" operator="lessThanOrEqual" allowBlank="1" showInputMessage="1" showErrorMessage="1" errorTitle="Ошибка" error="Допускается ввод не более 900 символов!" sqref="F39:G42 F35:G36 F31:G32">
      <formula1>900</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23:G23">
      <formula1>Год</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25:G25">
      <formula1>"Да,Нет"</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18:G18">
      <formula1>PLANFACT</formula1>
    </dataValidation>
    <dataValidation type="textLength" allowBlank="1" showInputMessage="1" showErrorMessage="1" prompt="10-12 символов" sqref="F15">
      <formula1>10</formula1>
      <formula2>12</formula2>
    </dataValidation>
    <dataValidation type="textLength" operator="equal" allowBlank="1" showInputMessage="1" showErrorMessage="1" prompt="9 символов" sqref="F16">
      <formula1>9</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28:G28">
      <formula1>PUBL</formula1>
    </dataValidation>
  </dataValidation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85" r:id="rId2"/>
  <drawing r:id="rId1"/>
</worksheet>
</file>

<file path=xl/worksheets/sheet7.xml><?xml version="1.0" encoding="utf-8"?>
<worksheet xmlns="http://schemas.openxmlformats.org/spreadsheetml/2006/main" xmlns:r="http://schemas.openxmlformats.org/officeDocument/2006/relationships">
  <sheetPr codeName="Sheet_09">
    <pageSetUpPr fitToPage="1"/>
  </sheetPr>
  <dimension ref="A1:N76"/>
  <sheetViews>
    <sheetView showGridLines="0" zoomScalePageLayoutView="0" workbookViewId="0" topLeftCell="C4">
      <selection activeCell="H53" sqref="H53"/>
    </sheetView>
  </sheetViews>
  <sheetFormatPr defaultColWidth="9.140625" defaultRowHeight="11.25"/>
  <cols>
    <col min="1" max="2" width="8.140625" style="126" hidden="1" customWidth="1"/>
    <col min="3" max="3" width="9.00390625" style="88" bestFit="1" customWidth="1"/>
    <col min="5" max="5" width="8.57421875" style="0" customWidth="1"/>
    <col min="6" max="6" width="78.57421875" style="0" customWidth="1"/>
    <col min="7" max="7" width="12.8515625" style="0" customWidth="1"/>
    <col min="8" max="8" width="16.7109375" style="0" customWidth="1"/>
  </cols>
  <sheetData>
    <row r="1" spans="1:8" s="126" customFormat="1" ht="32.25" customHeight="1" hidden="1">
      <c r="A1" s="125">
        <f>ID</f>
        <v>26424110</v>
      </c>
      <c r="B1" s="125"/>
      <c r="C1" s="125"/>
      <c r="D1" s="125"/>
      <c r="E1" s="134"/>
      <c r="F1" s="134"/>
      <c r="G1" s="134"/>
      <c r="H1" s="125"/>
    </row>
    <row r="2" spans="1:3" s="126" customFormat="1" ht="32.25" customHeight="1" hidden="1">
      <c r="A2" s="125"/>
      <c r="B2" s="125"/>
      <c r="C2" s="125"/>
    </row>
    <row r="3" spans="1:8" s="126" customFormat="1" ht="32.25" customHeight="1" hidden="1">
      <c r="A3" s="125"/>
      <c r="B3" s="125"/>
      <c r="C3" s="125"/>
      <c r="D3" s="125"/>
      <c r="E3" s="125"/>
      <c r="F3" s="125"/>
      <c r="G3" s="125"/>
      <c r="H3" s="125"/>
    </row>
    <row r="4" spans="1:9" ht="11.25">
      <c r="A4" s="125"/>
      <c r="B4" s="125"/>
      <c r="C4" s="89"/>
      <c r="D4" s="127"/>
      <c r="E4" s="128"/>
      <c r="F4" s="128"/>
      <c r="G4" s="128"/>
      <c r="H4" s="128"/>
      <c r="I4" s="142" t="str">
        <f>FORMID</f>
        <v>WARM.OPENINFO.BALANCE.4.178</v>
      </c>
    </row>
    <row r="5" spans="1:9" ht="11.25">
      <c r="A5" s="125"/>
      <c r="B5" s="125"/>
      <c r="C5" s="89"/>
      <c r="D5" s="129"/>
      <c r="E5" s="38"/>
      <c r="F5" s="38"/>
      <c r="G5" s="38"/>
      <c r="H5" s="38"/>
      <c r="I5" s="148" t="s">
        <v>333</v>
      </c>
    </row>
    <row r="6" spans="1:9" ht="12" thickBot="1">
      <c r="A6" s="125"/>
      <c r="B6" s="125"/>
      <c r="C6" s="89"/>
      <c r="D6" s="129"/>
      <c r="E6" s="38"/>
      <c r="F6" s="38"/>
      <c r="G6" s="38"/>
      <c r="H6" s="38"/>
      <c r="I6" s="130"/>
    </row>
    <row r="7" spans="1:14" s="140" customFormat="1" ht="30" customHeight="1">
      <c r="A7" s="136"/>
      <c r="B7" s="136"/>
      <c r="C7" s="137"/>
      <c r="D7" s="138"/>
      <c r="E7" s="299" t="s">
        <v>344</v>
      </c>
      <c r="F7" s="300"/>
      <c r="G7" s="300"/>
      <c r="H7" s="301"/>
      <c r="I7" s="139"/>
      <c r="K7" s="141"/>
      <c r="L7" s="141"/>
      <c r="M7" s="141"/>
      <c r="N7" s="141"/>
    </row>
    <row r="8" spans="1:14" s="140" customFormat="1" ht="15" customHeight="1">
      <c r="A8" s="136"/>
      <c r="B8" s="136"/>
      <c r="C8" s="137"/>
      <c r="D8" s="138"/>
      <c r="E8" s="296" t="str">
        <f>COMPANY</f>
        <v>ООО "Газпром трансгаз Санкт-Петербург"</v>
      </c>
      <c r="F8" s="297"/>
      <c r="G8" s="297"/>
      <c r="H8" s="298"/>
      <c r="I8" s="139"/>
      <c r="K8" s="141"/>
      <c r="L8" s="141"/>
      <c r="M8" s="141"/>
      <c r="N8" s="141"/>
    </row>
    <row r="9" spans="1:14" s="140" customFormat="1" ht="15" customHeight="1">
      <c r="A9" s="136"/>
      <c r="B9" s="136"/>
      <c r="C9" s="137"/>
      <c r="D9" s="138"/>
      <c r="E9" s="296" t="str">
        <f>KIND_ACTIVITY</f>
        <v>Производство тепловой энергии, Передача тепловой энергии</v>
      </c>
      <c r="F9" s="297"/>
      <c r="G9" s="297"/>
      <c r="H9" s="298"/>
      <c r="I9" s="139"/>
      <c r="K9" s="141"/>
      <c r="L9" s="141"/>
      <c r="M9" s="141"/>
      <c r="N9" s="141"/>
    </row>
    <row r="10" spans="1:14" ht="15" customHeight="1" thickBot="1">
      <c r="A10" s="125"/>
      <c r="B10" s="125"/>
      <c r="C10" s="89"/>
      <c r="D10" s="129"/>
      <c r="E10" s="302" t="str">
        <f>"за "&amp;YEAR_PERIOD&amp;" год"</f>
        <v>за 2014 год</v>
      </c>
      <c r="F10" s="303"/>
      <c r="G10" s="303"/>
      <c r="H10" s="304"/>
      <c r="I10" s="130"/>
      <c r="K10" s="135"/>
      <c r="L10" s="135"/>
      <c r="M10" s="135"/>
      <c r="N10" s="135"/>
    </row>
    <row r="11" spans="1:14" ht="11.25">
      <c r="A11" s="125"/>
      <c r="B11" s="125"/>
      <c r="C11" s="89"/>
      <c r="D11" s="129"/>
      <c r="E11" s="38"/>
      <c r="F11" s="38"/>
      <c r="G11" s="38"/>
      <c r="H11" s="38"/>
      <c r="I11" s="130"/>
      <c r="K11" s="135"/>
      <c r="L11" s="135"/>
      <c r="M11" s="135"/>
      <c r="N11" s="135"/>
    </row>
    <row r="12" spans="1:14" ht="12" thickBot="1">
      <c r="A12" s="134" t="s">
        <v>297</v>
      </c>
      <c r="B12" s="125"/>
      <c r="C12" s="89"/>
      <c r="D12" s="129"/>
      <c r="E12" s="38"/>
      <c r="F12" s="38"/>
      <c r="G12" s="38"/>
      <c r="H12" s="38"/>
      <c r="I12" s="130"/>
      <c r="K12" s="135"/>
      <c r="L12" s="135"/>
      <c r="M12" s="135"/>
      <c r="N12" s="135"/>
    </row>
    <row r="13" spans="1:14" ht="15" customHeight="1">
      <c r="A13" s="125"/>
      <c r="B13" s="125"/>
      <c r="C13" s="89"/>
      <c r="D13" s="129"/>
      <c r="E13" s="150" t="s">
        <v>302</v>
      </c>
      <c r="F13" s="218" t="s">
        <v>352</v>
      </c>
      <c r="G13" s="224" t="s">
        <v>351</v>
      </c>
      <c r="H13" s="249">
        <v>7813.82</v>
      </c>
      <c r="I13" s="130"/>
      <c r="K13" s="135"/>
      <c r="L13" s="135"/>
      <c r="M13" s="135"/>
      <c r="N13" s="135"/>
    </row>
    <row r="14" spans="1:14" ht="15" customHeight="1">
      <c r="A14" s="125"/>
      <c r="B14" s="125"/>
      <c r="C14" s="89"/>
      <c r="D14" s="129"/>
      <c r="E14" s="196"/>
      <c r="F14" s="220" t="s">
        <v>131</v>
      </c>
      <c r="G14" s="221" t="s">
        <v>351</v>
      </c>
      <c r="H14" s="225">
        <v>7813.82</v>
      </c>
      <c r="I14" s="130"/>
      <c r="K14" s="135"/>
      <c r="L14" s="135"/>
      <c r="M14" s="135"/>
      <c r="N14" s="135"/>
    </row>
    <row r="15" spans="1:14" ht="15" customHeight="1">
      <c r="A15" s="125"/>
      <c r="B15" s="125"/>
      <c r="C15" s="89"/>
      <c r="D15" s="129"/>
      <c r="E15" s="196"/>
      <c r="F15" s="220" t="s">
        <v>345</v>
      </c>
      <c r="G15" s="221" t="s">
        <v>351</v>
      </c>
      <c r="H15" s="225"/>
      <c r="I15" s="130"/>
      <c r="K15" s="135"/>
      <c r="L15" s="135"/>
      <c r="M15" s="135"/>
      <c r="N15" s="135"/>
    </row>
    <row r="16" spans="1:14" ht="15" customHeight="1">
      <c r="A16" s="125"/>
      <c r="B16" s="125"/>
      <c r="C16" s="89"/>
      <c r="D16" s="129"/>
      <c r="E16" s="196"/>
      <c r="F16" s="220" t="s">
        <v>346</v>
      </c>
      <c r="G16" s="221" t="s">
        <v>351</v>
      </c>
      <c r="H16" s="225"/>
      <c r="I16" s="130"/>
      <c r="K16" s="135"/>
      <c r="L16" s="135"/>
      <c r="M16" s="135"/>
      <c r="N16" s="135"/>
    </row>
    <row r="17" spans="1:14" ht="15" customHeight="1">
      <c r="A17" s="125"/>
      <c r="B17" s="125"/>
      <c r="C17" s="89"/>
      <c r="D17" s="129"/>
      <c r="E17" s="196"/>
      <c r="F17" s="220" t="s">
        <v>347</v>
      </c>
      <c r="G17" s="221" t="s">
        <v>351</v>
      </c>
      <c r="H17" s="225"/>
      <c r="I17" s="130"/>
      <c r="K17" s="135"/>
      <c r="L17" s="135"/>
      <c r="M17" s="135"/>
      <c r="N17" s="135"/>
    </row>
    <row r="18" spans="1:14" ht="22.5" customHeight="1">
      <c r="A18" s="125"/>
      <c r="B18" s="125"/>
      <c r="C18" s="89"/>
      <c r="D18" s="129"/>
      <c r="E18" s="196" t="s">
        <v>303</v>
      </c>
      <c r="F18" s="219" t="s">
        <v>348</v>
      </c>
      <c r="G18" s="221" t="s">
        <v>351</v>
      </c>
      <c r="H18" s="225">
        <v>23002.04</v>
      </c>
      <c r="I18" s="130"/>
      <c r="K18" s="135"/>
      <c r="L18" s="135"/>
      <c r="M18" s="135"/>
      <c r="N18" s="135"/>
    </row>
    <row r="19" spans="1:14" ht="15" customHeight="1">
      <c r="A19" s="125"/>
      <c r="B19" s="125"/>
      <c r="C19" s="89"/>
      <c r="D19" s="129"/>
      <c r="E19" s="196" t="s">
        <v>349</v>
      </c>
      <c r="F19" s="220" t="s">
        <v>350</v>
      </c>
      <c r="G19" s="221" t="s">
        <v>351</v>
      </c>
      <c r="H19" s="225"/>
      <c r="I19" s="130"/>
      <c r="K19" s="135"/>
      <c r="L19" s="135"/>
      <c r="M19" s="135"/>
      <c r="N19" s="135"/>
    </row>
    <row r="20" spans="1:14" ht="15" customHeight="1">
      <c r="A20" s="125"/>
      <c r="B20" s="125">
        <f>B21</f>
        <v>5</v>
      </c>
      <c r="C20" s="89"/>
      <c r="D20" s="129"/>
      <c r="E20" s="196" t="s">
        <v>358</v>
      </c>
      <c r="F20" s="220" t="s">
        <v>353</v>
      </c>
      <c r="G20" s="221" t="s">
        <v>351</v>
      </c>
      <c r="H20" s="225">
        <v>7813.82</v>
      </c>
      <c r="I20" s="130"/>
      <c r="K20" s="135"/>
      <c r="L20" s="135"/>
      <c r="M20" s="135"/>
      <c r="N20" s="135"/>
    </row>
    <row r="21" spans="1:14" ht="15" customHeight="1" hidden="1">
      <c r="A21" s="125"/>
      <c r="B21" s="159">
        <f>ROW(B26)-ROW()</f>
        <v>5</v>
      </c>
      <c r="C21" s="143" t="s">
        <v>414</v>
      </c>
      <c r="D21" s="129"/>
      <c r="E21" s="293" t="str">
        <f>"2.2."&amp;(ROW()-ROW($E$21))/5+1&amp;"."</f>
        <v>2.2.1.</v>
      </c>
      <c r="F21" s="243"/>
      <c r="G21" s="221" t="s">
        <v>351</v>
      </c>
      <c r="H21" s="225"/>
      <c r="I21" s="130"/>
      <c r="K21" s="135"/>
      <c r="L21" s="135"/>
      <c r="M21" s="135"/>
      <c r="N21" s="135"/>
    </row>
    <row r="22" spans="1:14" ht="15" customHeight="1" hidden="1">
      <c r="A22" s="125"/>
      <c r="B22" s="125"/>
      <c r="C22" s="89"/>
      <c r="D22" s="129"/>
      <c r="E22" s="294"/>
      <c r="F22" s="223" t="s">
        <v>354</v>
      </c>
      <c r="G22" s="221" t="str">
        <f>"руб/"&amp;G23</f>
        <v>руб/</v>
      </c>
      <c r="H22" s="225"/>
      <c r="I22" s="130"/>
      <c r="K22" s="135"/>
      <c r="L22" s="135"/>
      <c r="M22" s="135"/>
      <c r="N22" s="135"/>
    </row>
    <row r="23" spans="1:14" ht="15" customHeight="1" hidden="1">
      <c r="A23" s="125"/>
      <c r="B23" s="125"/>
      <c r="C23" s="89"/>
      <c r="D23" s="129"/>
      <c r="E23" s="294"/>
      <c r="F23" s="223" t="s">
        <v>355</v>
      </c>
      <c r="G23" s="243"/>
      <c r="H23" s="225"/>
      <c r="I23" s="130"/>
      <c r="K23" s="135"/>
      <c r="L23" s="135"/>
      <c r="M23" s="135"/>
      <c r="N23" s="135"/>
    </row>
    <row r="24" spans="1:14" ht="11.25" hidden="1">
      <c r="A24" s="125"/>
      <c r="B24" s="125"/>
      <c r="C24" s="89"/>
      <c r="D24" s="129"/>
      <c r="E24" s="294"/>
      <c r="F24" s="223" t="s">
        <v>356</v>
      </c>
      <c r="G24" s="219"/>
      <c r="H24" s="244"/>
      <c r="I24" s="130"/>
      <c r="K24" s="135"/>
      <c r="L24" s="135"/>
      <c r="M24" s="135"/>
      <c r="N24" s="135"/>
    </row>
    <row r="25" spans="1:14" ht="15" customHeight="1" hidden="1">
      <c r="A25" s="125"/>
      <c r="B25" s="125"/>
      <c r="C25" s="89"/>
      <c r="D25" s="129"/>
      <c r="E25" s="294"/>
      <c r="F25" s="223" t="s">
        <v>357</v>
      </c>
      <c r="G25" s="221" t="s">
        <v>351</v>
      </c>
      <c r="H25" s="245"/>
      <c r="I25" s="130"/>
      <c r="K25" s="135"/>
      <c r="L25" s="135"/>
      <c r="M25" s="135"/>
      <c r="N25" s="135"/>
    </row>
    <row r="26" spans="1:12" ht="12.75" customHeight="1">
      <c r="A26" s="159">
        <f>ROW()-ROW(A21)</f>
        <v>5</v>
      </c>
      <c r="B26" s="159">
        <v>0</v>
      </c>
      <c r="C26" s="143"/>
      <c r="D26" s="129"/>
      <c r="E26" s="179"/>
      <c r="F26" s="181" t="s">
        <v>298</v>
      </c>
      <c r="G26" s="181"/>
      <c r="H26" s="180"/>
      <c r="I26" s="130"/>
      <c r="J26" s="135"/>
      <c r="K26" s="135"/>
      <c r="L26" s="135"/>
    </row>
    <row r="27" spans="1:14" ht="22.5">
      <c r="A27" s="125"/>
      <c r="B27" s="125"/>
      <c r="C27" s="89"/>
      <c r="D27" s="129"/>
      <c r="E27" s="196" t="s">
        <v>359</v>
      </c>
      <c r="F27" s="220" t="s">
        <v>360</v>
      </c>
      <c r="G27" s="221" t="s">
        <v>351</v>
      </c>
      <c r="H27" s="245">
        <v>1040.72</v>
      </c>
      <c r="I27" s="130"/>
      <c r="K27" s="135"/>
      <c r="L27" s="135"/>
      <c r="M27" s="135"/>
      <c r="N27" s="135"/>
    </row>
    <row r="28" spans="1:14" ht="15" customHeight="1">
      <c r="A28" s="125"/>
      <c r="B28" s="125"/>
      <c r="C28" s="89"/>
      <c r="D28" s="129"/>
      <c r="E28" s="196" t="s">
        <v>361</v>
      </c>
      <c r="F28" s="222" t="s">
        <v>362</v>
      </c>
      <c r="G28" s="219"/>
      <c r="H28" s="245">
        <v>3.52</v>
      </c>
      <c r="I28" s="130"/>
      <c r="K28" s="135"/>
      <c r="L28" s="135"/>
      <c r="M28" s="135"/>
      <c r="N28" s="135"/>
    </row>
    <row r="29" spans="1:14" ht="15" customHeight="1">
      <c r="A29" s="125"/>
      <c r="B29" s="125"/>
      <c r="C29" s="89"/>
      <c r="D29" s="129"/>
      <c r="E29" s="196" t="s">
        <v>363</v>
      </c>
      <c r="F29" s="222" t="s">
        <v>364</v>
      </c>
      <c r="G29" s="219"/>
      <c r="H29" s="245">
        <v>69</v>
      </c>
      <c r="I29" s="130"/>
      <c r="K29" s="135"/>
      <c r="L29" s="135"/>
      <c r="M29" s="135"/>
      <c r="N29" s="135"/>
    </row>
    <row r="30" spans="1:14" ht="15" customHeight="1">
      <c r="A30" s="125"/>
      <c r="B30" s="125"/>
      <c r="C30" s="89"/>
      <c r="D30" s="129"/>
      <c r="E30" s="196" t="s">
        <v>365</v>
      </c>
      <c r="F30" s="220" t="s">
        <v>366</v>
      </c>
      <c r="G30" s="221" t="s">
        <v>351</v>
      </c>
      <c r="H30" s="245">
        <v>34.8</v>
      </c>
      <c r="I30" s="130"/>
      <c r="K30" s="135"/>
      <c r="L30" s="135"/>
      <c r="M30" s="135"/>
      <c r="N30" s="135"/>
    </row>
    <row r="31" spans="1:14" ht="15" customHeight="1">
      <c r="A31" s="125"/>
      <c r="B31" s="125"/>
      <c r="C31" s="89"/>
      <c r="D31" s="129"/>
      <c r="E31" s="196" t="s">
        <v>367</v>
      </c>
      <c r="F31" s="220" t="s">
        <v>368</v>
      </c>
      <c r="G31" s="221" t="s">
        <v>351</v>
      </c>
      <c r="H31" s="245"/>
      <c r="I31" s="130"/>
      <c r="K31" s="135"/>
      <c r="L31" s="135"/>
      <c r="M31" s="135"/>
      <c r="N31" s="135"/>
    </row>
    <row r="32" spans="1:14" ht="22.5">
      <c r="A32" s="125"/>
      <c r="B32" s="125"/>
      <c r="C32" s="89"/>
      <c r="D32" s="129"/>
      <c r="E32" s="196" t="s">
        <v>369</v>
      </c>
      <c r="F32" s="220" t="s">
        <v>370</v>
      </c>
      <c r="G32" s="221" t="s">
        <v>351</v>
      </c>
      <c r="H32" s="245">
        <v>4564.75</v>
      </c>
      <c r="I32" s="130"/>
      <c r="K32" s="135"/>
      <c r="L32" s="135"/>
      <c r="M32" s="135"/>
      <c r="N32" s="135"/>
    </row>
    <row r="33" spans="1:14" ht="22.5">
      <c r="A33" s="125"/>
      <c r="B33" s="125"/>
      <c r="C33" s="89"/>
      <c r="D33" s="129"/>
      <c r="E33" s="196" t="s">
        <v>371</v>
      </c>
      <c r="F33" s="220" t="s">
        <v>372</v>
      </c>
      <c r="G33" s="221" t="s">
        <v>351</v>
      </c>
      <c r="H33" s="245"/>
      <c r="I33" s="130"/>
      <c r="K33" s="135"/>
      <c r="L33" s="135"/>
      <c r="M33" s="135"/>
      <c r="N33" s="135"/>
    </row>
    <row r="34" spans="1:14" ht="15" customHeight="1">
      <c r="A34" s="125"/>
      <c r="B34" s="125"/>
      <c r="C34" s="89"/>
      <c r="D34" s="129"/>
      <c r="E34" s="196" t="s">
        <v>373</v>
      </c>
      <c r="F34" s="220" t="s">
        <v>374</v>
      </c>
      <c r="G34" s="221" t="s">
        <v>351</v>
      </c>
      <c r="H34" s="245">
        <v>1630.82</v>
      </c>
      <c r="I34" s="130"/>
      <c r="K34" s="135"/>
      <c r="L34" s="135"/>
      <c r="M34" s="135"/>
      <c r="N34" s="135"/>
    </row>
    <row r="35" spans="1:14" ht="22.5">
      <c r="A35" s="125"/>
      <c r="B35" s="125"/>
      <c r="C35" s="89"/>
      <c r="D35" s="129"/>
      <c r="E35" s="196" t="s">
        <v>375</v>
      </c>
      <c r="F35" s="220" t="s">
        <v>376</v>
      </c>
      <c r="G35" s="221" t="s">
        <v>351</v>
      </c>
      <c r="H35" s="245"/>
      <c r="I35" s="130"/>
      <c r="K35" s="135"/>
      <c r="L35" s="135"/>
      <c r="M35" s="135"/>
      <c r="N35" s="135"/>
    </row>
    <row r="36" spans="1:14" ht="15" customHeight="1">
      <c r="A36" s="125"/>
      <c r="B36" s="125"/>
      <c r="C36" s="89"/>
      <c r="D36" s="129"/>
      <c r="E36" s="196" t="s">
        <v>377</v>
      </c>
      <c r="F36" s="220" t="s">
        <v>378</v>
      </c>
      <c r="G36" s="221" t="s">
        <v>351</v>
      </c>
      <c r="H36" s="245">
        <v>4723.3</v>
      </c>
      <c r="I36" s="130"/>
      <c r="K36" s="135"/>
      <c r="L36" s="135"/>
      <c r="M36" s="135"/>
      <c r="N36" s="135"/>
    </row>
    <row r="37" spans="1:14" ht="15" customHeight="1">
      <c r="A37" s="125"/>
      <c r="B37" s="125"/>
      <c r="C37" s="89"/>
      <c r="D37" s="129"/>
      <c r="E37" s="196" t="s">
        <v>379</v>
      </c>
      <c r="F37" s="222" t="s">
        <v>380</v>
      </c>
      <c r="G37" s="221" t="s">
        <v>351</v>
      </c>
      <c r="H37" s="245"/>
      <c r="I37" s="130"/>
      <c r="K37" s="135"/>
      <c r="L37" s="135"/>
      <c r="M37" s="135"/>
      <c r="N37" s="135"/>
    </row>
    <row r="38" spans="1:14" ht="15" customHeight="1">
      <c r="A38" s="125"/>
      <c r="B38" s="125"/>
      <c r="C38" s="89"/>
      <c r="D38" s="129"/>
      <c r="E38" s="196" t="s">
        <v>381</v>
      </c>
      <c r="F38" s="222" t="s">
        <v>382</v>
      </c>
      <c r="G38" s="221" t="s">
        <v>351</v>
      </c>
      <c r="H38" s="245"/>
      <c r="I38" s="130"/>
      <c r="K38" s="135"/>
      <c r="L38" s="135"/>
      <c r="M38" s="135"/>
      <c r="N38" s="135"/>
    </row>
    <row r="39" spans="1:14" ht="15" customHeight="1">
      <c r="A39" s="125"/>
      <c r="B39" s="125"/>
      <c r="C39" s="89"/>
      <c r="D39" s="129"/>
      <c r="E39" s="196" t="s">
        <v>383</v>
      </c>
      <c r="F39" s="220" t="s">
        <v>384</v>
      </c>
      <c r="G39" s="221" t="s">
        <v>351</v>
      </c>
      <c r="H39" s="245">
        <v>699.52</v>
      </c>
      <c r="I39" s="130"/>
      <c r="K39" s="135"/>
      <c r="L39" s="135"/>
      <c r="M39" s="135"/>
      <c r="N39" s="135"/>
    </row>
    <row r="40" spans="1:14" ht="15" customHeight="1">
      <c r="A40" s="125"/>
      <c r="B40" s="125"/>
      <c r="C40" s="89"/>
      <c r="D40" s="129"/>
      <c r="E40" s="196" t="s">
        <v>385</v>
      </c>
      <c r="F40" s="222" t="s">
        <v>380</v>
      </c>
      <c r="G40" s="221" t="s">
        <v>351</v>
      </c>
      <c r="H40" s="245"/>
      <c r="I40" s="130"/>
      <c r="K40" s="135"/>
      <c r="L40" s="135"/>
      <c r="M40" s="135"/>
      <c r="N40" s="135"/>
    </row>
    <row r="41" spans="1:14" ht="15" customHeight="1">
      <c r="A41" s="125"/>
      <c r="B41" s="125"/>
      <c r="C41" s="89"/>
      <c r="D41" s="129"/>
      <c r="E41" s="196" t="s">
        <v>389</v>
      </c>
      <c r="F41" s="222" t="s">
        <v>382</v>
      </c>
      <c r="G41" s="221" t="s">
        <v>351</v>
      </c>
      <c r="H41" s="245"/>
      <c r="I41" s="130"/>
      <c r="K41" s="135"/>
      <c r="L41" s="135"/>
      <c r="M41" s="135"/>
      <c r="N41" s="135"/>
    </row>
    <row r="42" spans="1:14" ht="33.75">
      <c r="A42" s="125"/>
      <c r="B42" s="125"/>
      <c r="C42" s="89"/>
      <c r="D42" s="129"/>
      <c r="E42" s="196" t="s">
        <v>390</v>
      </c>
      <c r="F42" s="220" t="s">
        <v>391</v>
      </c>
      <c r="G42" s="221" t="s">
        <v>351</v>
      </c>
      <c r="H42" s="245"/>
      <c r="I42" s="130"/>
      <c r="K42" s="135"/>
      <c r="L42" s="135"/>
      <c r="M42" s="135"/>
      <c r="N42" s="135"/>
    </row>
    <row r="43" spans="1:14" ht="15" customHeight="1" hidden="1">
      <c r="A43" s="125"/>
      <c r="B43" s="159">
        <f>ROW(B47)-ROW()</f>
        <v>4</v>
      </c>
      <c r="C43" s="143" t="s">
        <v>414</v>
      </c>
      <c r="D43" s="129"/>
      <c r="E43" s="293" t="str">
        <f>"2.12."&amp;(ROW()-ROW($E$43))/4+1&amp;"."</f>
        <v>2.12.1.</v>
      </c>
      <c r="F43" s="248"/>
      <c r="G43" s="221" t="s">
        <v>351</v>
      </c>
      <c r="H43" s="245"/>
      <c r="I43" s="130"/>
      <c r="K43" s="135"/>
      <c r="L43" s="135"/>
      <c r="M43" s="135"/>
      <c r="N43" s="135"/>
    </row>
    <row r="44" spans="1:14" ht="15" customHeight="1" hidden="1">
      <c r="A44" s="125"/>
      <c r="B44" s="125"/>
      <c r="C44" s="89"/>
      <c r="D44" s="129"/>
      <c r="E44" s="294"/>
      <c r="F44" s="222" t="s">
        <v>386</v>
      </c>
      <c r="G44" s="219"/>
      <c r="H44" s="245"/>
      <c r="I44" s="130"/>
      <c r="K44" s="135"/>
      <c r="L44" s="135"/>
      <c r="M44" s="135"/>
      <c r="N44" s="135"/>
    </row>
    <row r="45" spans="1:14" ht="15" customHeight="1" hidden="1">
      <c r="A45" s="125"/>
      <c r="B45" s="125"/>
      <c r="C45" s="89"/>
      <c r="D45" s="129"/>
      <c r="E45" s="294"/>
      <c r="F45" s="222" t="s">
        <v>387</v>
      </c>
      <c r="G45" s="221"/>
      <c r="H45" s="245"/>
      <c r="I45" s="130"/>
      <c r="K45" s="135"/>
      <c r="L45" s="135"/>
      <c r="M45" s="135"/>
      <c r="N45" s="135"/>
    </row>
    <row r="46" spans="1:14" ht="11.25" hidden="1">
      <c r="A46" s="125"/>
      <c r="B46" s="125"/>
      <c r="C46" s="89"/>
      <c r="D46" s="129"/>
      <c r="E46" s="294"/>
      <c r="F46" s="222" t="s">
        <v>388</v>
      </c>
      <c r="G46" s="219"/>
      <c r="H46" s="244"/>
      <c r="I46" s="130"/>
      <c r="K46" s="135"/>
      <c r="L46" s="135"/>
      <c r="M46" s="135"/>
      <c r="N46" s="135"/>
    </row>
    <row r="47" spans="1:12" ht="12.75" customHeight="1">
      <c r="A47" s="159">
        <f>ROW()-ROW(A43)</f>
        <v>4</v>
      </c>
      <c r="B47" s="159">
        <v>0</v>
      </c>
      <c r="C47" s="143"/>
      <c r="D47" s="129"/>
      <c r="E47" s="179"/>
      <c r="F47" s="181" t="s">
        <v>298</v>
      </c>
      <c r="G47" s="181"/>
      <c r="H47" s="180"/>
      <c r="I47" s="130"/>
      <c r="J47" s="135"/>
      <c r="K47" s="135"/>
      <c r="L47" s="135"/>
    </row>
    <row r="48" spans="1:14" ht="15" customHeight="1">
      <c r="A48" s="125"/>
      <c r="B48" s="125"/>
      <c r="C48" s="89"/>
      <c r="D48" s="129"/>
      <c r="E48" s="196" t="s">
        <v>392</v>
      </c>
      <c r="F48" s="220" t="s">
        <v>393</v>
      </c>
      <c r="G48" s="221" t="s">
        <v>351</v>
      </c>
      <c r="H48" s="245"/>
      <c r="I48" s="130"/>
      <c r="K48" s="135"/>
      <c r="L48" s="135"/>
      <c r="M48" s="135"/>
      <c r="N48" s="135"/>
    </row>
    <row r="49" spans="1:14" ht="15" customHeight="1">
      <c r="A49" s="125"/>
      <c r="B49" s="125"/>
      <c r="C49" s="89"/>
      <c r="D49" s="129"/>
      <c r="E49" s="196" t="s">
        <v>304</v>
      </c>
      <c r="F49" s="219" t="s">
        <v>419</v>
      </c>
      <c r="G49" s="221" t="s">
        <v>351</v>
      </c>
      <c r="H49" s="245"/>
      <c r="I49" s="130"/>
      <c r="K49" s="135"/>
      <c r="L49" s="135"/>
      <c r="M49" s="135"/>
      <c r="N49" s="135"/>
    </row>
    <row r="50" spans="1:14" ht="33.75">
      <c r="A50" s="125"/>
      <c r="B50" s="125"/>
      <c r="C50" s="89"/>
      <c r="D50" s="129"/>
      <c r="E50" s="196" t="s">
        <v>394</v>
      </c>
      <c r="F50" s="220" t="s">
        <v>420</v>
      </c>
      <c r="G50" s="221" t="s">
        <v>351</v>
      </c>
      <c r="H50" s="245"/>
      <c r="I50" s="130"/>
      <c r="K50" s="135"/>
      <c r="L50" s="135"/>
      <c r="M50" s="135"/>
      <c r="N50" s="135"/>
    </row>
    <row r="51" spans="1:14" ht="15" customHeight="1">
      <c r="A51" s="125"/>
      <c r="B51" s="125"/>
      <c r="C51" s="89"/>
      <c r="D51" s="129"/>
      <c r="E51" s="196" t="s">
        <v>305</v>
      </c>
      <c r="F51" s="219" t="s">
        <v>421</v>
      </c>
      <c r="G51" s="221" t="s">
        <v>351</v>
      </c>
      <c r="H51" s="245">
        <v>129263.04</v>
      </c>
      <c r="I51" s="130"/>
      <c r="K51" s="135"/>
      <c r="L51" s="135"/>
      <c r="M51" s="135"/>
      <c r="N51" s="135"/>
    </row>
    <row r="52" spans="1:14" ht="15" customHeight="1">
      <c r="A52" s="125"/>
      <c r="B52" s="125"/>
      <c r="C52" s="89"/>
      <c r="D52" s="129"/>
      <c r="E52" s="196" t="s">
        <v>395</v>
      </c>
      <c r="F52" s="220" t="s">
        <v>422</v>
      </c>
      <c r="G52" s="221" t="s">
        <v>351</v>
      </c>
      <c r="H52" s="245"/>
      <c r="I52" s="130"/>
      <c r="K52" s="135"/>
      <c r="L52" s="135"/>
      <c r="M52" s="135"/>
      <c r="N52" s="135"/>
    </row>
    <row r="53" spans="1:14" ht="15" customHeight="1">
      <c r="A53" s="125"/>
      <c r="B53" s="125"/>
      <c r="C53" s="89"/>
      <c r="D53" s="129"/>
      <c r="E53" s="196" t="s">
        <v>396</v>
      </c>
      <c r="F53" s="220" t="s">
        <v>397</v>
      </c>
      <c r="G53" s="221" t="s">
        <v>351</v>
      </c>
      <c r="H53" s="245">
        <v>129263.04</v>
      </c>
      <c r="I53" s="130"/>
      <c r="K53" s="135"/>
      <c r="L53" s="135"/>
      <c r="M53" s="135"/>
      <c r="N53" s="135"/>
    </row>
    <row r="54" spans="1:14" ht="22.5">
      <c r="A54" s="125"/>
      <c r="B54" s="125"/>
      <c r="C54" s="89"/>
      <c r="D54" s="129"/>
      <c r="E54" s="196" t="s">
        <v>337</v>
      </c>
      <c r="F54" s="219" t="s">
        <v>423</v>
      </c>
      <c r="G54" s="221" t="s">
        <v>351</v>
      </c>
      <c r="H54" s="245"/>
      <c r="I54" s="130"/>
      <c r="K54" s="135"/>
      <c r="L54" s="135"/>
      <c r="M54" s="135"/>
      <c r="N54" s="135"/>
    </row>
    <row r="55" spans="1:14" ht="45.75" customHeight="1">
      <c r="A55" s="125"/>
      <c r="B55" s="125"/>
      <c r="C55" s="89"/>
      <c r="D55" s="129"/>
      <c r="E55" s="196" t="s">
        <v>398</v>
      </c>
      <c r="F55" s="219" t="s">
        <v>399</v>
      </c>
      <c r="G55" s="219"/>
      <c r="H55" s="245"/>
      <c r="I55" s="130"/>
      <c r="K55" s="135"/>
      <c r="L55" s="135"/>
      <c r="M55" s="135"/>
      <c r="N55" s="135"/>
    </row>
    <row r="56" spans="1:14" ht="22.5">
      <c r="A56" s="125"/>
      <c r="B56" s="125"/>
      <c r="C56" s="89"/>
      <c r="D56" s="129"/>
      <c r="E56" s="196" t="s">
        <v>400</v>
      </c>
      <c r="F56" s="219" t="s">
        <v>425</v>
      </c>
      <c r="G56" s="221" t="s">
        <v>424</v>
      </c>
      <c r="H56" s="245">
        <v>8.9</v>
      </c>
      <c r="I56" s="130"/>
      <c r="K56" s="135"/>
      <c r="L56" s="135"/>
      <c r="M56" s="135"/>
      <c r="N56" s="135"/>
    </row>
    <row r="57" spans="1:14" ht="15" customHeight="1">
      <c r="A57" s="125"/>
      <c r="B57" s="159">
        <f>ROW(B58)-ROW()</f>
        <v>1</v>
      </c>
      <c r="C57" s="143" t="s">
        <v>414</v>
      </c>
      <c r="D57" s="129"/>
      <c r="E57" s="226" t="str">
        <f>"7."&amp;(ROW()-ROW($E$57))+1&amp;"."</f>
        <v>7.1.</v>
      </c>
      <c r="F57" s="213"/>
      <c r="G57" s="221" t="s">
        <v>424</v>
      </c>
      <c r="H57" s="245">
        <v>8.9</v>
      </c>
      <c r="I57" s="130"/>
      <c r="K57" s="135"/>
      <c r="L57" s="135"/>
      <c r="M57" s="135"/>
      <c r="N57" s="135"/>
    </row>
    <row r="58" spans="1:12" ht="12.75" customHeight="1">
      <c r="A58" s="159">
        <f>ROW()-ROW(A57)</f>
        <v>1</v>
      </c>
      <c r="B58" s="159">
        <v>1</v>
      </c>
      <c r="C58" s="143"/>
      <c r="D58" s="129"/>
      <c r="E58" s="179"/>
      <c r="F58" s="181" t="s">
        <v>298</v>
      </c>
      <c r="G58" s="181"/>
      <c r="H58" s="180"/>
      <c r="I58" s="130"/>
      <c r="J58" s="135"/>
      <c r="K58" s="135"/>
      <c r="L58" s="135"/>
    </row>
    <row r="59" spans="1:14" ht="22.5">
      <c r="A59" s="125"/>
      <c r="B59" s="125"/>
      <c r="C59" s="89"/>
      <c r="D59" s="129"/>
      <c r="E59" s="196" t="s">
        <v>401</v>
      </c>
      <c r="F59" s="219" t="s">
        <v>426</v>
      </c>
      <c r="G59" s="221" t="s">
        <v>424</v>
      </c>
      <c r="H59" s="245">
        <v>3.9</v>
      </c>
      <c r="I59" s="130"/>
      <c r="K59" s="135"/>
      <c r="L59" s="135"/>
      <c r="M59" s="135"/>
      <c r="N59" s="135"/>
    </row>
    <row r="60" spans="1:14" ht="15" customHeight="1">
      <c r="A60" s="125"/>
      <c r="B60" s="125"/>
      <c r="C60" s="89"/>
      <c r="D60" s="129"/>
      <c r="E60" s="196" t="s">
        <v>402</v>
      </c>
      <c r="F60" s="219" t="s">
        <v>439</v>
      </c>
      <c r="G60" s="221" t="s">
        <v>427</v>
      </c>
      <c r="H60" s="245">
        <v>16.212</v>
      </c>
      <c r="I60" s="130"/>
      <c r="K60" s="135"/>
      <c r="L60" s="135"/>
      <c r="M60" s="135"/>
      <c r="N60" s="135"/>
    </row>
    <row r="61" spans="1:14" ht="15" customHeight="1">
      <c r="A61" s="125"/>
      <c r="B61" s="125"/>
      <c r="C61" s="89"/>
      <c r="D61" s="129"/>
      <c r="E61" s="196" t="s">
        <v>403</v>
      </c>
      <c r="F61" s="219" t="s">
        <v>440</v>
      </c>
      <c r="G61" s="221" t="s">
        <v>427</v>
      </c>
      <c r="H61" s="245">
        <v>0</v>
      </c>
      <c r="I61" s="130"/>
      <c r="K61" s="135"/>
      <c r="L61" s="135"/>
      <c r="M61" s="135"/>
      <c r="N61" s="135"/>
    </row>
    <row r="62" spans="1:14" ht="22.5">
      <c r="A62" s="125"/>
      <c r="B62" s="125"/>
      <c r="C62" s="89"/>
      <c r="D62" s="129"/>
      <c r="E62" s="196" t="s">
        <v>404</v>
      </c>
      <c r="F62" s="219" t="s">
        <v>441</v>
      </c>
      <c r="G62" s="221" t="s">
        <v>427</v>
      </c>
      <c r="H62" s="245">
        <v>5.672</v>
      </c>
      <c r="I62" s="130"/>
      <c r="K62" s="135"/>
      <c r="L62" s="135"/>
      <c r="M62" s="135"/>
      <c r="N62" s="135"/>
    </row>
    <row r="63" spans="1:14" ht="15" customHeight="1">
      <c r="A63" s="125"/>
      <c r="B63" s="125"/>
      <c r="C63" s="89"/>
      <c r="D63" s="129"/>
      <c r="E63" s="196" t="s">
        <v>405</v>
      </c>
      <c r="F63" s="219" t="s">
        <v>442</v>
      </c>
      <c r="G63" s="221" t="s">
        <v>427</v>
      </c>
      <c r="H63" s="245">
        <v>5.672</v>
      </c>
      <c r="I63" s="130"/>
      <c r="K63" s="135"/>
      <c r="L63" s="135"/>
      <c r="M63" s="135"/>
      <c r="N63" s="135"/>
    </row>
    <row r="64" spans="1:14" ht="22.5">
      <c r="A64" s="125"/>
      <c r="B64" s="125"/>
      <c r="C64" s="89"/>
      <c r="D64" s="129"/>
      <c r="E64" s="196" t="s">
        <v>406</v>
      </c>
      <c r="F64" s="219" t="s">
        <v>443</v>
      </c>
      <c r="G64" s="221" t="s">
        <v>427</v>
      </c>
      <c r="H64" s="245">
        <v>0</v>
      </c>
      <c r="I64" s="130"/>
      <c r="K64" s="135"/>
      <c r="L64" s="135"/>
      <c r="M64" s="135"/>
      <c r="N64" s="135"/>
    </row>
    <row r="65" spans="1:14" ht="22.5">
      <c r="A65" s="125"/>
      <c r="B65" s="125"/>
      <c r="C65" s="89"/>
      <c r="D65" s="129"/>
      <c r="E65" s="196" t="s">
        <v>407</v>
      </c>
      <c r="F65" s="219" t="s">
        <v>444</v>
      </c>
      <c r="G65" s="221" t="s">
        <v>427</v>
      </c>
      <c r="H65" s="245">
        <v>0.47028</v>
      </c>
      <c r="I65" s="130"/>
      <c r="K65" s="135"/>
      <c r="L65" s="135"/>
      <c r="M65" s="135"/>
      <c r="N65" s="135"/>
    </row>
    <row r="66" spans="1:14" ht="15" customHeight="1">
      <c r="A66" s="125"/>
      <c r="B66" s="125"/>
      <c r="C66" s="89"/>
      <c r="D66" s="129"/>
      <c r="E66" s="196" t="s">
        <v>408</v>
      </c>
      <c r="F66" s="219" t="s">
        <v>438</v>
      </c>
      <c r="G66" s="221" t="s">
        <v>427</v>
      </c>
      <c r="H66" s="245">
        <v>0.398</v>
      </c>
      <c r="I66" s="130"/>
      <c r="K66" s="135"/>
      <c r="L66" s="135"/>
      <c r="M66" s="135"/>
      <c r="N66" s="135"/>
    </row>
    <row r="67" spans="1:14" ht="15" customHeight="1">
      <c r="A67" s="125"/>
      <c r="B67" s="125"/>
      <c r="C67" s="89"/>
      <c r="D67" s="129"/>
      <c r="E67" s="196" t="s">
        <v>409</v>
      </c>
      <c r="F67" s="219" t="s">
        <v>437</v>
      </c>
      <c r="G67" s="221" t="s">
        <v>428</v>
      </c>
      <c r="H67" s="246">
        <v>14</v>
      </c>
      <c r="I67" s="130"/>
      <c r="K67" s="135"/>
      <c r="L67" s="135"/>
      <c r="M67" s="135"/>
      <c r="N67" s="135"/>
    </row>
    <row r="68" spans="1:14" ht="15" customHeight="1">
      <c r="A68" s="125"/>
      <c r="B68" s="125"/>
      <c r="C68" s="89"/>
      <c r="D68" s="129"/>
      <c r="E68" s="196" t="s">
        <v>410</v>
      </c>
      <c r="F68" s="219" t="s">
        <v>436</v>
      </c>
      <c r="G68" s="221" t="s">
        <v>429</v>
      </c>
      <c r="H68" s="246">
        <v>1</v>
      </c>
      <c r="I68" s="130"/>
      <c r="K68" s="135"/>
      <c r="L68" s="135"/>
      <c r="M68" s="135"/>
      <c r="N68" s="135"/>
    </row>
    <row r="69" spans="1:14" ht="27" customHeight="1">
      <c r="A69" s="125"/>
      <c r="B69" s="125"/>
      <c r="C69" s="89"/>
      <c r="D69" s="129"/>
      <c r="E69" s="196" t="s">
        <v>411</v>
      </c>
      <c r="F69" s="219" t="s">
        <v>435</v>
      </c>
      <c r="G69" s="221" t="s">
        <v>430</v>
      </c>
      <c r="H69" s="245">
        <v>164.693</v>
      </c>
      <c r="I69" s="130"/>
      <c r="K69" s="135"/>
      <c r="L69" s="135"/>
      <c r="M69" s="135"/>
      <c r="N69" s="135"/>
    </row>
    <row r="70" spans="1:14" ht="15" customHeight="1" hidden="1">
      <c r="A70" s="125"/>
      <c r="B70" s="159">
        <f>ROW(B71)-ROW()</f>
        <v>1</v>
      </c>
      <c r="C70" s="143" t="s">
        <v>414</v>
      </c>
      <c r="D70" s="129"/>
      <c r="E70" s="226" t="str">
        <f>"16."&amp;(ROW()-ROW($E$70))+1&amp;"."</f>
        <v>16.1.</v>
      </c>
      <c r="F70" s="213"/>
      <c r="G70" s="221" t="s">
        <v>430</v>
      </c>
      <c r="H70" s="245"/>
      <c r="I70" s="130"/>
      <c r="K70" s="135"/>
      <c r="L70" s="135"/>
      <c r="M70" s="135"/>
      <c r="N70" s="135"/>
    </row>
    <row r="71" spans="1:12" ht="12.75" customHeight="1">
      <c r="A71" s="159">
        <f>ROW()-ROW(A70)</f>
        <v>1</v>
      </c>
      <c r="B71" s="159">
        <v>0</v>
      </c>
      <c r="C71" s="143"/>
      <c r="D71" s="129"/>
      <c r="E71" s="179"/>
      <c r="F71" s="181" t="s">
        <v>298</v>
      </c>
      <c r="G71" s="181"/>
      <c r="H71" s="180"/>
      <c r="I71" s="130"/>
      <c r="J71" s="135"/>
      <c r="K71" s="135"/>
      <c r="L71" s="135"/>
    </row>
    <row r="72" spans="1:14" ht="33.75">
      <c r="A72" s="125"/>
      <c r="B72" s="125"/>
      <c r="C72" s="89"/>
      <c r="D72" s="129"/>
      <c r="E72" s="196" t="s">
        <v>412</v>
      </c>
      <c r="F72" s="219" t="s">
        <v>434</v>
      </c>
      <c r="G72" s="221" t="s">
        <v>431</v>
      </c>
      <c r="H72" s="245">
        <v>0.09</v>
      </c>
      <c r="I72" s="130"/>
      <c r="K72" s="135"/>
      <c r="L72" s="135"/>
      <c r="M72" s="135"/>
      <c r="N72" s="135"/>
    </row>
    <row r="73" spans="1:14" ht="34.5" thickBot="1">
      <c r="A73" s="125"/>
      <c r="B73" s="125"/>
      <c r="C73" s="89"/>
      <c r="D73" s="129"/>
      <c r="E73" s="149" t="s">
        <v>413</v>
      </c>
      <c r="F73" s="227" t="s">
        <v>433</v>
      </c>
      <c r="G73" s="230" t="s">
        <v>432</v>
      </c>
      <c r="H73" s="247">
        <v>0.04</v>
      </c>
      <c r="I73" s="130"/>
      <c r="K73" s="135"/>
      <c r="L73" s="135"/>
      <c r="M73" s="135"/>
      <c r="N73" s="135"/>
    </row>
    <row r="74" spans="1:14" ht="11.25">
      <c r="A74" s="134" t="s">
        <v>296</v>
      </c>
      <c r="B74" s="125"/>
      <c r="C74" s="89"/>
      <c r="D74" s="129"/>
      <c r="E74" s="143"/>
      <c r="F74" s="143"/>
      <c r="G74" s="143"/>
      <c r="H74" s="144"/>
      <c r="I74" s="130"/>
      <c r="K74" s="135"/>
      <c r="L74" s="135"/>
      <c r="M74" s="135"/>
      <c r="N74" s="135"/>
    </row>
    <row r="75" spans="1:14" ht="30.75" customHeight="1">
      <c r="A75" s="125"/>
      <c r="B75" s="125"/>
      <c r="C75" s="89"/>
      <c r="D75" s="129"/>
      <c r="E75" s="145" t="s">
        <v>299</v>
      </c>
      <c r="F75" s="295" t="s">
        <v>300</v>
      </c>
      <c r="G75" s="295"/>
      <c r="H75" s="295"/>
      <c r="I75" s="130"/>
      <c r="K75" s="135"/>
      <c r="L75" s="135"/>
      <c r="M75" s="135"/>
      <c r="N75" s="135"/>
    </row>
    <row r="76" spans="1:9" ht="11.25">
      <c r="A76" s="134"/>
      <c r="B76" s="125"/>
      <c r="C76" s="89"/>
      <c r="D76" s="131"/>
      <c r="E76" s="132"/>
      <c r="F76" s="132"/>
      <c r="G76" s="132"/>
      <c r="H76" s="132"/>
      <c r="I76" s="133"/>
    </row>
  </sheetData>
  <sheetProtection password="E4D4" sheet="1" objects="1" scenarios="1" formatColumns="0" formatRows="0"/>
  <mergeCells count="7">
    <mergeCell ref="E43:E46"/>
    <mergeCell ref="F75:H75"/>
    <mergeCell ref="E9:H9"/>
    <mergeCell ref="E7:H7"/>
    <mergeCell ref="E8:H8"/>
    <mergeCell ref="E10:H10"/>
    <mergeCell ref="E21:E25"/>
  </mergeCells>
  <dataValidations count="5">
    <dataValidation type="decimal" allowBlank="1" showInputMessage="1" showErrorMessage="1" sqref="F71 F58 H51:H53 F47 F26 H13">
      <formula1>-100000000000000000000</formula1>
      <formula2>100000000000000000000</formula2>
    </dataValidation>
    <dataValidation type="decimal" allowBlank="1" showInputMessage="1" showErrorMessage="1" sqref="H72:H73 H27:H42 H48:H50 H14:H20 H59:H70 H44:H45 H25 H22:H23 H54:H57">
      <formula1>0</formula1>
      <formula2>100000000000000000000</formula2>
    </dataValidation>
    <dataValidation type="textLength" allowBlank="1" showInputMessage="1" showErrorMessage="1" sqref="F70 F43 F57">
      <formula1>0</formula1>
      <formula2>900</formula2>
    </dataValidation>
    <dataValidation type="list" allowBlank="1" showInputMessage="1" showErrorMessage="1" sqref="H46 H24">
      <formula1>P_METHOD</formula1>
    </dataValidation>
    <dataValidation type="list" allowBlank="1" showInputMessage="1" showErrorMessage="1" sqref="F21">
      <formula1>FUEL_GROUP</formula1>
    </dataValidation>
  </dataValidations>
  <hyperlinks>
    <hyperlink ref="F26" location="'СТ-ТС.19'!A1" display="Добавить"/>
    <hyperlink ref="F47" location="'СТ-ТС.19'!A1" display="Добавить"/>
    <hyperlink ref="F58" location="'СТ-ТС.19'!A1" display="Добавить"/>
    <hyperlink ref="F71" location="'СТ-ТС.19'!A1" display="Добавить"/>
    <hyperlink ref="C70" location="'СТ-ТС.19'!A1" display="Удалить"/>
    <hyperlink ref="C57" location="'СТ-ТС.19'!A1" display="Удалить"/>
    <hyperlink ref="C43" location="'СТ-ТС.19'!A1" display="Удалить"/>
    <hyperlink ref="C21" location="'СТ-ТС.19'!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77" r:id="rId1"/>
</worksheet>
</file>

<file path=xl/worksheets/sheet8.xml><?xml version="1.0" encoding="utf-8"?>
<worksheet xmlns="http://schemas.openxmlformats.org/spreadsheetml/2006/main" xmlns:r="http://schemas.openxmlformats.org/officeDocument/2006/relationships">
  <sheetPr codeName="Sheet_15">
    <pageSetUpPr fitToPage="1"/>
  </sheetPr>
  <dimension ref="A1:N24"/>
  <sheetViews>
    <sheetView showGridLines="0" zoomScalePageLayoutView="0" workbookViewId="0" topLeftCell="C4">
      <selection activeCell="K21" sqref="K21"/>
    </sheetView>
  </sheetViews>
  <sheetFormatPr defaultColWidth="9.140625" defaultRowHeight="11.25"/>
  <cols>
    <col min="1" max="2" width="8.140625" style="161" hidden="1" customWidth="1"/>
    <col min="3" max="3" width="9.00390625" style="88" bestFit="1" customWidth="1"/>
    <col min="5" max="5" width="8.7109375" style="0" customWidth="1"/>
    <col min="6" max="6" width="62.00390625" style="0" customWidth="1"/>
    <col min="7" max="7" width="22.00390625" style="0" bestFit="1" customWidth="1"/>
  </cols>
  <sheetData>
    <row r="1" spans="1:7" s="126" customFormat="1" ht="32.25" customHeight="1" hidden="1">
      <c r="A1" s="159">
        <f>ID</f>
        <v>26424110</v>
      </c>
      <c r="B1" s="159"/>
      <c r="C1" s="125"/>
      <c r="D1" s="125"/>
      <c r="E1" s="134"/>
      <c r="F1" s="134"/>
      <c r="G1" s="125"/>
    </row>
    <row r="2" spans="1:3" s="126" customFormat="1" ht="32.25" customHeight="1" hidden="1">
      <c r="A2" s="159"/>
      <c r="B2" s="159"/>
      <c r="C2" s="125"/>
    </row>
    <row r="3" spans="1:7" s="126" customFormat="1" ht="32.25" customHeight="1" hidden="1">
      <c r="A3" s="159"/>
      <c r="B3" s="159"/>
      <c r="C3" s="125"/>
      <c r="D3" s="125"/>
      <c r="E3" s="125"/>
      <c r="F3" s="125"/>
      <c r="G3" s="125"/>
    </row>
    <row r="4" spans="1:8" ht="11.25">
      <c r="A4" s="159"/>
      <c r="B4" s="159"/>
      <c r="C4" s="89"/>
      <c r="D4" s="127"/>
      <c r="E4" s="128"/>
      <c r="F4" s="128"/>
      <c r="G4" s="128"/>
      <c r="H4" s="142" t="str">
        <f>FORMID</f>
        <v>WARM.OPENINFO.BALANCE.4.178</v>
      </c>
    </row>
    <row r="5" spans="1:8" ht="11.25">
      <c r="A5" s="159"/>
      <c r="B5" s="159"/>
      <c r="C5" s="89"/>
      <c r="D5" s="129"/>
      <c r="E5" s="38"/>
      <c r="F5" s="38"/>
      <c r="G5" s="38"/>
      <c r="H5" s="148" t="s">
        <v>334</v>
      </c>
    </row>
    <row r="6" spans="1:8" ht="12" thickBot="1">
      <c r="A6" s="159"/>
      <c r="B6" s="159"/>
      <c r="C6" s="89"/>
      <c r="D6" s="129"/>
      <c r="E6" s="38"/>
      <c r="F6" s="38"/>
      <c r="G6" s="38"/>
      <c r="H6" s="148"/>
    </row>
    <row r="7" spans="1:13" s="155" customFormat="1" ht="30" customHeight="1">
      <c r="A7" s="160"/>
      <c r="B7" s="160"/>
      <c r="C7" s="152"/>
      <c r="D7" s="153"/>
      <c r="E7" s="299" t="s">
        <v>335</v>
      </c>
      <c r="F7" s="300"/>
      <c r="G7" s="301"/>
      <c r="H7" s="154"/>
      <c r="J7" s="156"/>
      <c r="K7" s="156"/>
      <c r="L7" s="156"/>
      <c r="M7" s="156"/>
    </row>
    <row r="8" spans="1:13" s="155" customFormat="1" ht="15" customHeight="1">
      <c r="A8" s="160"/>
      <c r="B8" s="160"/>
      <c r="C8" s="152"/>
      <c r="D8" s="153"/>
      <c r="E8" s="305" t="str">
        <f>COMPANY</f>
        <v>ООО "Газпром трансгаз Санкт-Петербург"</v>
      </c>
      <c r="F8" s="306"/>
      <c r="G8" s="307"/>
      <c r="H8" s="154"/>
      <c r="J8" s="156"/>
      <c r="K8" s="156"/>
      <c r="L8" s="156"/>
      <c r="M8" s="156"/>
    </row>
    <row r="9" spans="1:13" s="155" customFormat="1" ht="27" customHeight="1" thickBot="1">
      <c r="A9" s="160"/>
      <c r="B9" s="160"/>
      <c r="C9" s="152"/>
      <c r="D9" s="153"/>
      <c r="E9" s="309" t="str">
        <f>KIND_ACTIVITY</f>
        <v>Производство тепловой энергии, Передача тепловой энергии</v>
      </c>
      <c r="F9" s="310"/>
      <c r="G9" s="311"/>
      <c r="H9" s="154"/>
      <c r="J9" s="156"/>
      <c r="K9" s="156"/>
      <c r="L9" s="156"/>
      <c r="M9" s="156"/>
    </row>
    <row r="10" spans="1:13" ht="12" thickBot="1">
      <c r="A10" s="159"/>
      <c r="B10" s="159"/>
      <c r="C10" s="89"/>
      <c r="D10" s="129"/>
      <c r="E10" s="38"/>
      <c r="F10" s="38"/>
      <c r="G10" s="38"/>
      <c r="H10" s="130"/>
      <c r="J10" s="135"/>
      <c r="K10" s="135"/>
      <c r="L10" s="135"/>
      <c r="M10" s="135"/>
    </row>
    <row r="11" spans="1:13" ht="29.25" customHeight="1">
      <c r="A11" s="159"/>
      <c r="B11" s="159"/>
      <c r="C11" s="143"/>
      <c r="D11" s="129"/>
      <c r="E11" s="203" t="s">
        <v>336</v>
      </c>
      <c r="F11" s="204" t="s">
        <v>301</v>
      </c>
      <c r="G11" s="205" t="str">
        <f>"Суммарно за "&amp;YEAR_PERIOD&amp;" год"</f>
        <v>Суммарно за 2014 год</v>
      </c>
      <c r="H11" s="130"/>
      <c r="J11" s="135"/>
      <c r="K11" s="135"/>
      <c r="L11" s="135"/>
      <c r="M11" s="135"/>
    </row>
    <row r="12" spans="1:13" ht="12" thickBot="1">
      <c r="A12" s="159"/>
      <c r="B12" s="159"/>
      <c r="C12" s="143"/>
      <c r="D12" s="129"/>
      <c r="E12" s="146">
        <v>1</v>
      </c>
      <c r="F12" s="147">
        <v>2</v>
      </c>
      <c r="G12" s="206">
        <v>3</v>
      </c>
      <c r="H12" s="130"/>
      <c r="J12" s="135"/>
      <c r="K12" s="135"/>
      <c r="L12" s="135"/>
      <c r="M12" s="135"/>
    </row>
    <row r="13" spans="1:13" ht="12" thickBot="1">
      <c r="A13" s="159"/>
      <c r="B13" s="159"/>
      <c r="C13" s="143"/>
      <c r="D13" s="129"/>
      <c r="E13" s="208"/>
      <c r="F13" s="207"/>
      <c r="G13" s="209"/>
      <c r="H13" s="130"/>
      <c r="J13" s="135"/>
      <c r="K13" s="135"/>
      <c r="L13" s="135"/>
      <c r="M13" s="135"/>
    </row>
    <row r="14" spans="1:13" ht="30" customHeight="1">
      <c r="A14" s="159"/>
      <c r="B14" s="159"/>
      <c r="C14" s="143"/>
      <c r="D14" s="129"/>
      <c r="E14" s="171" t="s">
        <v>302</v>
      </c>
      <c r="F14" s="210" t="s">
        <v>338</v>
      </c>
      <c r="G14" s="214">
        <v>0</v>
      </c>
      <c r="H14" s="130"/>
      <c r="J14" s="135"/>
      <c r="K14" s="135"/>
      <c r="L14" s="135"/>
      <c r="M14" s="135"/>
    </row>
    <row r="15" spans="1:13" ht="30" customHeight="1">
      <c r="A15" s="159"/>
      <c r="B15" s="159"/>
      <c r="C15" s="143"/>
      <c r="D15" s="129"/>
      <c r="E15" s="172" t="s">
        <v>303</v>
      </c>
      <c r="F15" s="211" t="s">
        <v>339</v>
      </c>
      <c r="G15" s="215">
        <v>0</v>
      </c>
      <c r="H15" s="130"/>
      <c r="J15" s="135"/>
      <c r="K15" s="135"/>
      <c r="L15" s="135"/>
      <c r="M15" s="135"/>
    </row>
    <row r="16" spans="1:12" ht="30" customHeight="1">
      <c r="A16" s="159"/>
      <c r="B16" s="159" t="e">
        <f>ROW(#REF!)-ROW()</f>
        <v>#REF!</v>
      </c>
      <c r="C16" s="143"/>
      <c r="D16" s="164"/>
      <c r="E16" s="172" t="s">
        <v>304</v>
      </c>
      <c r="F16" s="211" t="s">
        <v>340</v>
      </c>
      <c r="G16" s="175"/>
      <c r="H16" s="130"/>
      <c r="I16" s="135"/>
      <c r="J16" s="135"/>
      <c r="K16" s="135"/>
      <c r="L16" s="135"/>
    </row>
    <row r="17" spans="1:12" ht="28.5" customHeight="1" hidden="1">
      <c r="A17" s="159"/>
      <c r="B17" s="159">
        <f>ROW(B18)-ROW()</f>
        <v>1</v>
      </c>
      <c r="C17" s="143" t="s">
        <v>414</v>
      </c>
      <c r="D17" s="164"/>
      <c r="E17" s="174" t="str">
        <f>"3."&amp;ROW()-ROW($E$17)+1&amp;"."</f>
        <v>3.1.</v>
      </c>
      <c r="F17" s="213"/>
      <c r="G17" s="216"/>
      <c r="H17" s="130"/>
      <c r="I17" s="135"/>
      <c r="J17" s="135"/>
      <c r="K17" s="135"/>
      <c r="L17" s="135"/>
    </row>
    <row r="18" spans="1:12" ht="12.75" customHeight="1">
      <c r="A18" s="159">
        <f>ROW()-ROW(A17)</f>
        <v>1</v>
      </c>
      <c r="B18" s="159">
        <v>0</v>
      </c>
      <c r="C18" s="143"/>
      <c r="D18" s="164"/>
      <c r="E18" s="179"/>
      <c r="F18" s="181" t="s">
        <v>298</v>
      </c>
      <c r="G18" s="180"/>
      <c r="H18" s="130"/>
      <c r="I18" s="135"/>
      <c r="J18" s="135"/>
      <c r="K18" s="135"/>
      <c r="L18" s="135"/>
    </row>
    <row r="19" spans="1:13" ht="30" customHeight="1">
      <c r="A19" s="159"/>
      <c r="B19" s="159"/>
      <c r="C19" s="143"/>
      <c r="D19" s="129"/>
      <c r="E19" s="172" t="s">
        <v>305</v>
      </c>
      <c r="F19" s="211" t="s">
        <v>341</v>
      </c>
      <c r="G19" s="215">
        <v>0</v>
      </c>
      <c r="H19" s="130"/>
      <c r="J19" s="135"/>
      <c r="K19" s="135"/>
      <c r="L19" s="135"/>
      <c r="M19" s="135"/>
    </row>
    <row r="20" spans="1:13" s="169" customFormat="1" ht="30" customHeight="1" thickBot="1">
      <c r="A20" s="165"/>
      <c r="B20" s="165"/>
      <c r="C20" s="166"/>
      <c r="D20" s="167"/>
      <c r="E20" s="173" t="s">
        <v>337</v>
      </c>
      <c r="F20" s="212" t="s">
        <v>342</v>
      </c>
      <c r="G20" s="217">
        <v>0</v>
      </c>
      <c r="H20" s="168"/>
      <c r="J20" s="170"/>
      <c r="K20" s="170"/>
      <c r="L20" s="170"/>
      <c r="M20" s="170"/>
    </row>
    <row r="21" spans="1:13" ht="12.75" customHeight="1">
      <c r="A21" s="134" t="s">
        <v>296</v>
      </c>
      <c r="B21" s="159"/>
      <c r="C21" s="143"/>
      <c r="D21" s="129"/>
      <c r="E21" s="162"/>
      <c r="F21" s="162"/>
      <c r="G21" s="163"/>
      <c r="H21" s="130"/>
      <c r="J21" s="135"/>
      <c r="K21" s="135"/>
      <c r="L21" s="135"/>
      <c r="M21" s="135"/>
    </row>
    <row r="22" spans="1:13" ht="15" customHeight="1">
      <c r="A22" s="134"/>
      <c r="B22" s="159"/>
      <c r="C22" s="143"/>
      <c r="D22" s="129"/>
      <c r="E22" s="312" t="str">
        <f>IF('Ссылки на публикации'!H17="","",'Ссылки на публикации'!H17)</f>
        <v>http://www.tarifspb.ru</v>
      </c>
      <c r="F22" s="312"/>
      <c r="G22" s="312"/>
      <c r="H22" s="130"/>
      <c r="J22" s="135"/>
      <c r="K22" s="135"/>
      <c r="L22" s="135"/>
      <c r="M22" s="135"/>
    </row>
    <row r="23" spans="1:14" ht="27.75" customHeight="1">
      <c r="A23" s="159"/>
      <c r="B23" s="159"/>
      <c r="C23" s="143"/>
      <c r="D23" s="129"/>
      <c r="E23" s="158" t="s">
        <v>299</v>
      </c>
      <c r="F23" s="308" t="s">
        <v>343</v>
      </c>
      <c r="G23" s="308"/>
      <c r="H23" s="130"/>
      <c r="I23" s="157"/>
      <c r="J23" s="157"/>
      <c r="K23" s="157"/>
      <c r="L23" s="157"/>
      <c r="M23" s="157"/>
      <c r="N23" s="157"/>
    </row>
    <row r="24" spans="1:8" ht="11.25">
      <c r="A24" s="134"/>
      <c r="B24" s="159"/>
      <c r="C24" s="89"/>
      <c r="D24" s="131"/>
      <c r="E24" s="132"/>
      <c r="F24" s="132"/>
      <c r="G24" s="132"/>
      <c r="H24" s="133"/>
    </row>
  </sheetData>
  <sheetProtection password="E4D4" sheet="1" objects="1" scenarios="1" formatColumns="0" formatRows="0"/>
  <mergeCells count="5">
    <mergeCell ref="E7:G7"/>
    <mergeCell ref="E8:G8"/>
    <mergeCell ref="F23:G23"/>
    <mergeCell ref="E9:G9"/>
    <mergeCell ref="E22:G22"/>
  </mergeCells>
  <dataValidations count="3">
    <dataValidation type="decimal" allowBlank="1" showInputMessage="1" showErrorMessage="1" sqref="F18 G21">
      <formula1>-100000000000000000000</formula1>
      <formula2>100000000000000000000</formula2>
    </dataValidation>
    <dataValidation type="decimal" allowBlank="1" showInputMessage="1" showErrorMessage="1" sqref="G19:G20 G17 G14:G15">
      <formula1>-100000000000000</formula1>
      <formula2>100000000000000</formula2>
    </dataValidation>
    <dataValidation type="textLength" allowBlank="1" showInputMessage="1" showErrorMessage="1" sqref="G16 F17 G13 G11">
      <formula1>0</formula1>
      <formula2>900</formula2>
    </dataValidation>
  </dataValidations>
  <hyperlinks>
    <hyperlink ref="F18" location="'СТ-ТС.20'!A1" display="Добавить"/>
    <hyperlink ref="C17" location="'СТ-ТС.20'!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codeName="Sheet_16">
    <pageSetUpPr fitToPage="1"/>
  </sheetPr>
  <dimension ref="A1:P25"/>
  <sheetViews>
    <sheetView showGridLines="0" zoomScalePageLayoutView="0" workbookViewId="0" topLeftCell="C4">
      <selection activeCell="G17" sqref="G17"/>
    </sheetView>
  </sheetViews>
  <sheetFormatPr defaultColWidth="9.140625" defaultRowHeight="11.25"/>
  <cols>
    <col min="1" max="2" width="8.140625" style="161" hidden="1" customWidth="1"/>
    <col min="3" max="3" width="9.00390625" style="88" bestFit="1" customWidth="1"/>
    <col min="5" max="5" width="6.7109375" style="0" customWidth="1"/>
    <col min="6" max="6" width="38.7109375" style="0" customWidth="1"/>
    <col min="7" max="7" width="20.140625" style="0" customWidth="1"/>
    <col min="8" max="8" width="17.00390625" style="0" customWidth="1"/>
    <col min="9" max="9" width="18.421875" style="0" customWidth="1"/>
  </cols>
  <sheetData>
    <row r="1" spans="1:9" s="126" customFormat="1" ht="32.25" customHeight="1" hidden="1">
      <c r="A1" s="159">
        <f>ID</f>
        <v>26424110</v>
      </c>
      <c r="B1" s="159"/>
      <c r="C1" s="125"/>
      <c r="D1" s="125"/>
      <c r="E1" s="134"/>
      <c r="F1" s="134"/>
      <c r="G1" s="134"/>
      <c r="H1" s="134"/>
      <c r="I1" s="134"/>
    </row>
    <row r="2" spans="1:3" s="126" customFormat="1" ht="32.25" customHeight="1" hidden="1">
      <c r="A2" s="159"/>
      <c r="B2" s="159"/>
      <c r="C2" s="125"/>
    </row>
    <row r="3" spans="1:9" s="126" customFormat="1" ht="32.25" customHeight="1" hidden="1">
      <c r="A3" s="159"/>
      <c r="B3" s="159"/>
      <c r="C3" s="125"/>
      <c r="D3" s="125"/>
      <c r="E3" s="125"/>
      <c r="F3" s="125"/>
      <c r="G3" s="125"/>
      <c r="H3" s="125"/>
      <c r="I3" s="125"/>
    </row>
    <row r="4" spans="1:10" ht="11.25">
      <c r="A4" s="159"/>
      <c r="B4" s="159"/>
      <c r="C4" s="89"/>
      <c r="D4" s="127"/>
      <c r="E4" s="128"/>
      <c r="F4" s="128"/>
      <c r="G4" s="128"/>
      <c r="H4" s="128"/>
      <c r="I4" s="128"/>
      <c r="J4" s="142" t="str">
        <f>FORMID</f>
        <v>WARM.OPENINFO.BALANCE.4.178</v>
      </c>
    </row>
    <row r="5" spans="1:10" ht="11.25">
      <c r="A5" s="159"/>
      <c r="B5" s="159"/>
      <c r="C5" s="89"/>
      <c r="D5" s="129"/>
      <c r="E5" s="38"/>
      <c r="F5" s="38"/>
      <c r="G5" s="38"/>
      <c r="H5" s="38"/>
      <c r="I5" s="38"/>
      <c r="J5" s="148"/>
    </row>
    <row r="6" spans="1:10" ht="12" thickBot="1">
      <c r="A6" s="159"/>
      <c r="B6" s="159"/>
      <c r="C6" s="89"/>
      <c r="D6" s="129"/>
      <c r="E6" s="38"/>
      <c r="F6" s="38"/>
      <c r="G6" s="38"/>
      <c r="H6" s="38"/>
      <c r="I6" s="38"/>
      <c r="J6" s="148"/>
    </row>
    <row r="7" spans="1:15" s="155" customFormat="1" ht="19.5" customHeight="1">
      <c r="A7" s="160"/>
      <c r="B7" s="160"/>
      <c r="C7" s="152"/>
      <c r="D7" s="153"/>
      <c r="E7" s="299" t="s">
        <v>319</v>
      </c>
      <c r="F7" s="300"/>
      <c r="G7" s="300"/>
      <c r="H7" s="300"/>
      <c r="I7" s="301"/>
      <c r="J7" s="154"/>
      <c r="L7" s="156"/>
      <c r="M7" s="156"/>
      <c r="N7" s="156"/>
      <c r="O7" s="156"/>
    </row>
    <row r="8" spans="1:15" s="155" customFormat="1" ht="12.75">
      <c r="A8" s="160"/>
      <c r="B8" s="160"/>
      <c r="C8" s="152"/>
      <c r="D8" s="153"/>
      <c r="E8" s="305" t="str">
        <f>COMPANY</f>
        <v>ООО "Газпром трансгаз Санкт-Петербург"</v>
      </c>
      <c r="F8" s="306"/>
      <c r="G8" s="306"/>
      <c r="H8" s="306"/>
      <c r="I8" s="307"/>
      <c r="J8" s="154"/>
      <c r="L8" s="156"/>
      <c r="M8" s="156"/>
      <c r="N8" s="156"/>
      <c r="O8" s="156"/>
    </row>
    <row r="9" spans="1:15" ht="12" thickBot="1">
      <c r="A9" s="159"/>
      <c r="B9" s="159"/>
      <c r="C9" s="89"/>
      <c r="D9" s="129"/>
      <c r="E9" s="176"/>
      <c r="F9" s="177"/>
      <c r="G9" s="177"/>
      <c r="H9" s="177"/>
      <c r="I9" s="178"/>
      <c r="J9" s="130"/>
      <c r="L9" s="135"/>
      <c r="M9" s="135"/>
      <c r="N9" s="135"/>
      <c r="O9" s="135"/>
    </row>
    <row r="10" spans="1:15" ht="12" thickBot="1">
      <c r="A10" s="159"/>
      <c r="B10" s="159"/>
      <c r="C10" s="89"/>
      <c r="D10" s="129"/>
      <c r="E10" s="38"/>
      <c r="F10" s="38"/>
      <c r="G10" s="38"/>
      <c r="H10" s="38"/>
      <c r="I10" s="38"/>
      <c r="J10" s="130"/>
      <c r="L10" s="135"/>
      <c r="M10" s="135"/>
      <c r="N10" s="135"/>
      <c r="O10" s="135"/>
    </row>
    <row r="11" spans="1:15" ht="24.75" customHeight="1">
      <c r="A11" s="159"/>
      <c r="B11" s="159"/>
      <c r="C11" s="143"/>
      <c r="D11" s="129"/>
      <c r="E11" s="187" t="s">
        <v>302</v>
      </c>
      <c r="F11" s="322" t="s">
        <v>491</v>
      </c>
      <c r="G11" s="322"/>
      <c r="H11" s="322"/>
      <c r="I11" s="323"/>
      <c r="J11" s="130"/>
      <c r="L11" s="135"/>
      <c r="M11" s="135"/>
      <c r="N11" s="135"/>
      <c r="O11" s="135"/>
    </row>
    <row r="12" spans="1:15" ht="24.75" customHeight="1">
      <c r="A12" s="159"/>
      <c r="B12" s="159"/>
      <c r="C12" s="143"/>
      <c r="D12" s="129"/>
      <c r="E12" s="324"/>
      <c r="F12" s="188" t="s">
        <v>320</v>
      </c>
      <c r="G12" s="189" t="s">
        <v>321</v>
      </c>
      <c r="H12" s="188" t="s">
        <v>446</v>
      </c>
      <c r="I12" s="238" t="s">
        <v>447</v>
      </c>
      <c r="J12" s="130"/>
      <c r="L12" s="135"/>
      <c r="M12" s="135"/>
      <c r="N12" s="135"/>
      <c r="O12" s="135"/>
    </row>
    <row r="13" spans="1:15" ht="24.75" customHeight="1" thickBot="1">
      <c r="A13" s="159"/>
      <c r="B13" s="159"/>
      <c r="C13" s="143"/>
      <c r="D13" s="129"/>
      <c r="E13" s="325"/>
      <c r="F13" s="239"/>
      <c r="G13" s="240"/>
      <c r="H13" s="241"/>
      <c r="I13" s="242"/>
      <c r="J13" s="130"/>
      <c r="L13" s="135"/>
      <c r="M13" s="135"/>
      <c r="N13" s="135"/>
      <c r="O13" s="135"/>
    </row>
    <row r="14" spans="1:15" ht="12" thickBot="1">
      <c r="A14" s="159"/>
      <c r="B14" s="159"/>
      <c r="C14" s="143"/>
      <c r="D14" s="129"/>
      <c r="E14" s="191"/>
      <c r="F14" s="192"/>
      <c r="G14" s="193"/>
      <c r="H14" s="194"/>
      <c r="I14" s="194"/>
      <c r="J14" s="130"/>
      <c r="L14" s="135"/>
      <c r="M14" s="135"/>
      <c r="N14" s="135"/>
      <c r="O14" s="135"/>
    </row>
    <row r="15" spans="1:15" ht="24.75" customHeight="1">
      <c r="A15" s="159"/>
      <c r="B15" s="159"/>
      <c r="C15" s="143"/>
      <c r="D15" s="129"/>
      <c r="E15" s="187" t="s">
        <v>303</v>
      </c>
      <c r="F15" s="322" t="s">
        <v>328</v>
      </c>
      <c r="G15" s="322"/>
      <c r="H15" s="322"/>
      <c r="I15" s="323"/>
      <c r="J15" s="130"/>
      <c r="L15" s="135"/>
      <c r="M15" s="135"/>
      <c r="N15" s="135"/>
      <c r="O15" s="135"/>
    </row>
    <row r="16" spans="1:15" ht="24.75" customHeight="1">
      <c r="A16" s="159"/>
      <c r="B16" s="159"/>
      <c r="C16" s="143"/>
      <c r="D16" s="129"/>
      <c r="E16" s="324"/>
      <c r="F16" s="188" t="s">
        <v>320</v>
      </c>
      <c r="G16" s="189" t="s">
        <v>321</v>
      </c>
      <c r="H16" s="326" t="s">
        <v>322</v>
      </c>
      <c r="I16" s="327"/>
      <c r="J16" s="130"/>
      <c r="L16" s="135"/>
      <c r="M16" s="135"/>
      <c r="N16" s="135"/>
      <c r="O16" s="135"/>
    </row>
    <row r="17" spans="1:15" ht="24.75" customHeight="1" thickBot="1">
      <c r="A17" s="159"/>
      <c r="B17" s="159"/>
      <c r="C17" s="143"/>
      <c r="D17" s="129"/>
      <c r="E17" s="325"/>
      <c r="F17" s="228" t="s">
        <v>415</v>
      </c>
      <c r="G17" s="197">
        <v>42124</v>
      </c>
      <c r="H17" s="328" t="s">
        <v>416</v>
      </c>
      <c r="I17" s="329"/>
      <c r="J17" s="130"/>
      <c r="L17" s="135"/>
      <c r="M17" s="135"/>
      <c r="N17" s="135"/>
      <c r="O17" s="135"/>
    </row>
    <row r="18" spans="1:15" ht="12" hidden="1" thickBot="1">
      <c r="A18" s="159"/>
      <c r="B18" s="159">
        <f>ROW(B22)-ROW()</f>
        <v>4</v>
      </c>
      <c r="C18" s="143" t="s">
        <v>414</v>
      </c>
      <c r="D18" s="129"/>
      <c r="E18" s="191"/>
      <c r="F18" s="192"/>
      <c r="G18" s="193"/>
      <c r="H18" s="194"/>
      <c r="I18" s="194"/>
      <c r="J18" s="130"/>
      <c r="L18" s="135"/>
      <c r="M18" s="135"/>
      <c r="N18" s="135"/>
      <c r="O18" s="135"/>
    </row>
    <row r="19" spans="1:15" ht="24.75" customHeight="1" hidden="1" thickBot="1">
      <c r="A19" s="159"/>
      <c r="B19" s="159"/>
      <c r="C19" s="143"/>
      <c r="D19" s="129"/>
      <c r="E19" s="187" t="str">
        <f>(ROW()-ROW($E$19))/4+3&amp;"."</f>
        <v>3.</v>
      </c>
      <c r="F19" s="319"/>
      <c r="G19" s="320"/>
      <c r="H19" s="320"/>
      <c r="I19" s="321"/>
      <c r="J19" s="130"/>
      <c r="L19" s="135"/>
      <c r="M19" s="135"/>
      <c r="N19" s="135"/>
      <c r="O19" s="135"/>
    </row>
    <row r="20" spans="1:15" ht="24.75" customHeight="1" hidden="1">
      <c r="A20" s="159"/>
      <c r="B20" s="159"/>
      <c r="C20" s="143"/>
      <c r="D20" s="129"/>
      <c r="E20" s="313"/>
      <c r="F20" s="188" t="s">
        <v>320</v>
      </c>
      <c r="G20" s="189" t="s">
        <v>321</v>
      </c>
      <c r="H20" s="315" t="s">
        <v>329</v>
      </c>
      <c r="I20" s="316"/>
      <c r="J20" s="130"/>
      <c r="L20" s="135"/>
      <c r="M20" s="135"/>
      <c r="N20" s="135"/>
      <c r="O20" s="135"/>
    </row>
    <row r="21" spans="1:15" ht="24.75" customHeight="1" hidden="1">
      <c r="A21" s="159"/>
      <c r="B21" s="159"/>
      <c r="C21" s="143"/>
      <c r="D21" s="129"/>
      <c r="E21" s="314"/>
      <c r="F21" s="198"/>
      <c r="G21" s="199"/>
      <c r="H21" s="317"/>
      <c r="I21" s="318"/>
      <c r="J21" s="130"/>
      <c r="L21" s="135"/>
      <c r="M21" s="135"/>
      <c r="N21" s="135"/>
      <c r="O21" s="135"/>
    </row>
    <row r="22" spans="1:14" ht="12.75" customHeight="1" thickBot="1">
      <c r="A22" s="159">
        <f>ROW()-ROW(A18)</f>
        <v>4</v>
      </c>
      <c r="B22" s="159">
        <v>0</v>
      </c>
      <c r="C22" s="143"/>
      <c r="D22" s="164"/>
      <c r="E22" s="182"/>
      <c r="F22" s="195" t="s">
        <v>330</v>
      </c>
      <c r="G22" s="183"/>
      <c r="H22" s="183"/>
      <c r="I22" s="190"/>
      <c r="J22" s="130"/>
      <c r="K22" s="135"/>
      <c r="L22" s="135"/>
      <c r="M22" s="135"/>
      <c r="N22" s="135"/>
    </row>
    <row r="23" spans="1:15" ht="12.75" customHeight="1">
      <c r="A23" s="134" t="s">
        <v>296</v>
      </c>
      <c r="B23" s="159"/>
      <c r="C23" s="143"/>
      <c r="D23" s="129"/>
      <c r="E23" s="162"/>
      <c r="F23" s="162"/>
      <c r="G23" s="162"/>
      <c r="H23" s="162"/>
      <c r="I23" s="162"/>
      <c r="J23" s="130"/>
      <c r="L23" s="135"/>
      <c r="M23" s="135"/>
      <c r="N23" s="135"/>
      <c r="O23" s="135"/>
    </row>
    <row r="24" spans="1:16" ht="30.75" customHeight="1">
      <c r="A24" s="159"/>
      <c r="B24" s="159"/>
      <c r="C24" s="143"/>
      <c r="D24" s="129"/>
      <c r="E24" s="158" t="s">
        <v>299</v>
      </c>
      <c r="F24" s="308" t="s">
        <v>343</v>
      </c>
      <c r="G24" s="308"/>
      <c r="H24" s="308"/>
      <c r="I24" s="308"/>
      <c r="J24" s="130"/>
      <c r="K24" s="157"/>
      <c r="L24" s="157"/>
      <c r="M24" s="157"/>
      <c r="N24" s="157"/>
      <c r="O24" s="157"/>
      <c r="P24" s="157"/>
    </row>
    <row r="25" spans="1:10" ht="11.25">
      <c r="A25" s="134"/>
      <c r="B25" s="159"/>
      <c r="C25" s="89"/>
      <c r="D25" s="131"/>
      <c r="E25" s="132"/>
      <c r="F25" s="132"/>
      <c r="G25" s="132"/>
      <c r="H25" s="132"/>
      <c r="I25" s="132"/>
      <c r="J25" s="133"/>
    </row>
  </sheetData>
  <sheetProtection password="E4D4" sheet="1" objects="1" scenarios="1" formatColumns="0" formatRows="0"/>
  <mergeCells count="13">
    <mergeCell ref="F11:I11"/>
    <mergeCell ref="E12:E13"/>
    <mergeCell ref="H17:I17"/>
    <mergeCell ref="E20:E21"/>
    <mergeCell ref="H20:I20"/>
    <mergeCell ref="H21:I21"/>
    <mergeCell ref="F24:I24"/>
    <mergeCell ref="F19:I19"/>
    <mergeCell ref="E7:I7"/>
    <mergeCell ref="E8:I8"/>
    <mergeCell ref="F15:I15"/>
    <mergeCell ref="E16:E17"/>
    <mergeCell ref="H16:I16"/>
  </mergeCells>
  <dataValidations count="3">
    <dataValidation type="textLength" allowBlank="1" showInputMessage="1" showErrorMessage="1" sqref="H21 F21 H14 H17:H18">
      <formula1>0</formula1>
      <formula2>900</formula2>
    </dataValidation>
    <dataValidation type="date" allowBlank="1" showInputMessage="1" showErrorMessage="1" sqref="G21 G13:G14 G17:G18 I13">
      <formula1>36526</formula1>
      <formula2>44196</formula2>
    </dataValidation>
    <dataValidation errorStyle="warning" type="list" allowBlank="1" showInputMessage="1" showErrorMessage="1" sqref="F13">
      <formula1>Paper</formula1>
    </dataValidation>
  </dataValidations>
  <hyperlinks>
    <hyperlink ref="F22" location="'Ссылки на публикации'!A1" display="Добавить"/>
    <hyperlink ref="C18" location="'Ссылки на публикации'!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Денисова Э.Э.</cp:lastModifiedBy>
  <cp:lastPrinted>2013-10-15T13:29:39Z</cp:lastPrinted>
  <dcterms:created xsi:type="dcterms:W3CDTF">2012-05-02T09:06:49Z</dcterms:created>
  <dcterms:modified xsi:type="dcterms:W3CDTF">2015-04-30T06:47:01Z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ORMCODE">
    <vt:lpwstr>WARM.OPENINFO.BALANCE.4.178</vt:lpwstr>
  </property>
  <property fmtid="{D5CDD505-2E9C-101B-9397-08002B2CF9AE}" pid="3" name="VERSION">
    <vt:lpwstr>Версия 1.1</vt:lpwstr>
  </property>
  <property fmtid="{D5CDD505-2E9C-101B-9397-08002B2CF9AE}" pid="4" name="FORMNAME">
    <vt:lpwstr>Итоги финансово-хозяйственной деятельности за год</vt:lpwstr>
  </property>
  <property fmtid="{D5CDD505-2E9C-101B-9397-08002B2CF9AE}" pid="5" name="SPHERE">
    <vt:lpwstr>WARM</vt:lpwstr>
  </property>
  <property fmtid="{D5CDD505-2E9C-101B-9397-08002B2CF9AE}" pid="6" name="CHKSTATUS">
    <vt:i4>0</vt:i4>
  </property>
  <property fmtid="{D5CDD505-2E9C-101B-9397-08002B2CF9AE}" pid="7" name="COMPANY">
    <vt:lpwstr>ООО "Газпром трансгаз Санкт-Петербург"</vt:lpwstr>
  </property>
  <property fmtid="{D5CDD505-2E9C-101B-9397-08002B2CF9AE}" pid="8" name="PERIOD">
    <vt:lpwstr>2014</vt:lpwstr>
  </property>
  <property fmtid="{D5CDD505-2E9C-101B-9397-08002B2CF9AE}" pid="9" name="PERIOD2">
    <vt:lpwstr>Год</vt:lpwstr>
  </property>
  <property fmtid="{D5CDD505-2E9C-101B-9397-08002B2CF9AE}" pid="10" name="PF">
    <vt:lpwstr>Факт</vt:lpwstr>
  </property>
  <property fmtid="{D5CDD505-2E9C-101B-9397-08002B2CF9AE}" pid="11" name="GROUP" linkTarget="PROP_GROUP">
    <vt:r8>6.114509E-317</vt:r8>
  </property>
  <property fmtid="{D5CDD505-2E9C-101B-9397-08002B2CF9AE}" pid="12" name="CurrentVersion">
    <vt:lpwstr>1.0</vt:lpwstr>
  </property>
</Properties>
</file>