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2"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16А" sheetId="6" r:id="rId6"/>
    <sheet name="СТ-ТС.16А.2" sheetId="7" state="veryHidden" r:id="rId7"/>
    <sheet name="СТ-ТС.16А.3" sheetId="8" state="veryHidden" r:id="rId8"/>
    <sheet name="СТ-ТС.16А.4" sheetId="9" state="veryHidden" r:id="rId9"/>
    <sheet name="СТ-ТС.16Б" sheetId="10" state="veryHidden" r:id="rId10"/>
    <sheet name="СТ-ТС.16Б.2" sheetId="11" state="veryHidden" r:id="rId11"/>
    <sheet name="СТ-ТС.16Б.3" sheetId="12" state="veryHidden" r:id="rId12"/>
    <sheet name="СТ-ТС.16Б.4" sheetId="13" state="veryHidden" r:id="rId13"/>
    <sheet name="СТ-ТС.16В" sheetId="14" state="veryHidden" r:id="rId14"/>
    <sheet name="СТ-ТС.16В.2" sheetId="15" state="veryHidden" r:id="rId15"/>
    <sheet name="СТ-ТС.16В.3" sheetId="16" state="veryHidden" r:id="rId16"/>
    <sheet name="СТ-ТС.16В.4" sheetId="17" state="veryHidden" r:id="rId17"/>
    <sheet name="СТ-ТС.16Г,Д" sheetId="18" state="veryHidden" r:id="rId18"/>
    <sheet name="СТ-ТС.16Г,Д.2" sheetId="19" state="veryHidden" r:id="rId19"/>
    <sheet name="СТ-ТС.16Г,Д.3" sheetId="20" state="veryHidden" r:id="rId20"/>
    <sheet name="СТ-ТС.16Г,Д.4" sheetId="21" state="veryHidden" r:id="rId21"/>
    <sheet name="СТ-ТС.16Е" sheetId="22" state="veryHidden" r:id="rId22"/>
    <sheet name="СТ-ТС.16Е.2" sheetId="23" state="veryHidden" r:id="rId23"/>
    <sheet name="СТ-ТС.16Е.3" sheetId="24" state="veryHidden" r:id="rId24"/>
    <sheet name="СТ-ТС.16Е.4" sheetId="25" state="veryHidden" r:id="rId25"/>
    <sheet name="СТ-ТС.24" sheetId="26" r:id="rId26"/>
    <sheet name="СТ-ТС.25" sheetId="27" r:id="rId27"/>
    <sheet name="Форма заявки" sheetId="28" r:id="rId28"/>
    <sheet name="Ссылки на публикации" sheetId="29" r:id="rId29"/>
  </sheets>
  <definedNames>
    <definedName name="_xlfn.IFERROR" hidden="1">#NAME?</definedName>
    <definedName name="B_FIO">'Титульный'!$F$45</definedName>
    <definedName name="B_POST">'Титульный'!$F$46</definedName>
    <definedName name="CHECK_RNG">#REF!</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'SheetOrgReestr'!$A$2:$A$178</definedName>
    <definedName name="LIST_ORG_REESTR">'SheetOrgReestr'!$A$2:$E$178</definedName>
    <definedName name="Mth_Count_0">'TSheet'!$J$3</definedName>
    <definedName name="OR_REFRESH_DATE" localSheetId="4">'Титульный'!$F$12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0">'СТ-ТС.16Б.2'!$F$17:$M$20</definedName>
    <definedName name="SCOPE_LOAD_2" localSheetId="11">'СТ-ТС.16Б.3'!$F$17:$M$20</definedName>
    <definedName name="SCOPE_LOAD_2" localSheetId="12">'СТ-ТС.16Б.4'!$F$17:$M$20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4">'СТ-ТС.16В.2'!$G$17:$O$26</definedName>
    <definedName name="SCOPE_LOAD_3" localSheetId="15">'СТ-ТС.16В.3'!$G$17:$O$26</definedName>
    <definedName name="SCOPE_LOAD_3" localSheetId="16">'СТ-ТС.16В.4'!$G$17:$O$26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8">'СТ-ТС.16Г,Д.2'!$G$16:$M$19</definedName>
    <definedName name="SCOPE_LOAD_4" localSheetId="19">'СТ-ТС.16Г,Д.3'!$G$16:$M$19</definedName>
    <definedName name="SCOPE_LOAD_4" localSheetId="20">'СТ-ТС.16Г,Д.4'!$G$16:$M$19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2">'СТ-ТС.16Е.2'!$E$18:$N$19</definedName>
    <definedName name="SCOPE_LOAD_5" localSheetId="23">'СТ-ТС.16Е.3'!$E$18:$N$19</definedName>
    <definedName name="SCOPE_LOAD_5" localSheetId="24">'СТ-ТС.16Е.4'!$E$18:$N$19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4">'TSheet'!$E$2:$E$10</definedName>
    <definedName name="Квартал">'TSheet'!$O$2:$O$5</definedName>
    <definedName name="Месяц">'TSheet'!$F$2:$F$13</definedName>
    <definedName name="_xlnm.Print_Area" localSheetId="28">'Ссылки на публикации'!$D$4:$J$26</definedName>
    <definedName name="_xlnm.Print_Area" localSheetId="5">'СТ-ТС.16А'!$D$4:$V$71</definedName>
    <definedName name="_xlnm.Print_Area" localSheetId="6">'СТ-ТС.16А.2'!$D$4:$V$71</definedName>
    <definedName name="_xlnm.Print_Area" localSheetId="7">'СТ-ТС.16А.3'!$D$4:$V$71</definedName>
    <definedName name="_xlnm.Print_Area" localSheetId="8">'СТ-ТС.16А.4'!$D$4:$V$71</definedName>
    <definedName name="_xlnm.Print_Area" localSheetId="9">'СТ-ТС.16Б'!$D$4:$N$25</definedName>
    <definedName name="_xlnm.Print_Area" localSheetId="10">'СТ-ТС.16Б.2'!$D$4:$N$25</definedName>
    <definedName name="_xlnm.Print_Area" localSheetId="11">'СТ-ТС.16Б.3'!$D$4:$N$25</definedName>
    <definedName name="_xlnm.Print_Area" localSheetId="12">'СТ-ТС.16Б.4'!$D$4:$N$25</definedName>
    <definedName name="_xlnm.Print_Area" localSheetId="13">'СТ-ТС.16В'!$D$1:$P$31</definedName>
    <definedName name="_xlnm.Print_Area" localSheetId="14">'СТ-ТС.16В.2'!$D$1:$P$31</definedName>
    <definedName name="_xlnm.Print_Area" localSheetId="15">'СТ-ТС.16В.3'!$D$1:$P$31</definedName>
    <definedName name="_xlnm.Print_Area" localSheetId="16">'СТ-ТС.16В.4'!$D$1:$P$31</definedName>
    <definedName name="_xlnm.Print_Area" localSheetId="17">'СТ-ТС.16Г,Д'!$D$4:$N$24</definedName>
    <definedName name="_xlnm.Print_Area" localSheetId="18">'СТ-ТС.16Г,Д.2'!$D$4:$N$24</definedName>
    <definedName name="_xlnm.Print_Area" localSheetId="19">'СТ-ТС.16Г,Д.3'!$D$4:$N$24</definedName>
    <definedName name="_xlnm.Print_Area" localSheetId="20">'СТ-ТС.16Г,Д.4'!$D$4:$N$24</definedName>
    <definedName name="_xlnm.Print_Area" localSheetId="21">'СТ-ТС.16Е'!$D$4:$O$24</definedName>
    <definedName name="_xlnm.Print_Area" localSheetId="22">'СТ-ТС.16Е.2'!$D$4:$O$24</definedName>
    <definedName name="_xlnm.Print_Area" localSheetId="23">'СТ-ТС.16Е.3'!$D$4:$O$24</definedName>
    <definedName name="_xlnm.Print_Area" localSheetId="24">'СТ-ТС.16Е.4'!$D$4:$O$24</definedName>
    <definedName name="_xlnm.Print_Area" localSheetId="25">'СТ-ТС.24'!$D$4:$G$23</definedName>
    <definedName name="_xlnm.Print_Area" localSheetId="26">'СТ-ТС.25'!$D$4:$H$21</definedName>
    <definedName name="_xlnm.Print_Area" localSheetId="4">'Титульный'!$D$4:$H$53</definedName>
    <definedName name="_xlnm.Print_Area" localSheetId="27">'Форма заявки'!$D$4:$J$109</definedName>
  </definedNames>
  <calcPr fullCalcOnLoad="1"/>
</workbook>
</file>

<file path=xl/sharedStrings.xml><?xml version="1.0" encoding="utf-8"?>
<sst xmlns="http://schemas.openxmlformats.org/spreadsheetml/2006/main" count="2542" uniqueCount="634">
  <si>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</si>
  <si>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</si>
  <si>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</si>
  <si>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</si>
  <si>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</si>
  <si>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</si>
  <si>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</si>
  <si>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</si>
  <si>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</si>
  <si>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</si>
  <si>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</si>
  <si>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</si>
  <si>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</si>
  <si>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</si>
  <si>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</si>
  <si>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</si>
  <si>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</si>
  <si>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</si>
  <si>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</si>
  <si>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</si>
  <si>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</si>
  <si>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</si>
  <si>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</si>
  <si>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</si>
  <si>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</si>
  <si>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</si>
  <si>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</si>
  <si>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</si>
  <si>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</si>
  <si>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</si>
  <si>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</si>
  <si>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</si>
  <si>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</si>
  <si>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</si>
  <si>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</si>
  <si>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</si>
  <si>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</si>
  <si>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</si>
  <si>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</si>
  <si>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</si>
  <si>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</si>
  <si>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</si>
  <si>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</si>
  <si>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</si>
  <si>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</si>
  <si>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</si>
  <si>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</si>
  <si>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</si>
  <si>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</si>
  <si>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</si>
  <si>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</si>
  <si>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</si>
  <si>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</si>
  <si>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</si>
  <si>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</si>
  <si>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</si>
  <si>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</si>
  <si>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</si>
  <si>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</si>
  <si>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</si>
  <si>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</si>
  <si>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</si>
  <si>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</si>
  <si>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</si>
  <si>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</si>
  <si>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</si>
  <si>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</si>
  <si>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</si>
  <si>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</si>
  <si>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</si>
  <si>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</si>
  <si>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</si>
  <si>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</si>
  <si>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</si>
  <si>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</si>
  <si>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</si>
  <si>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</si>
  <si>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</si>
  <si>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</si>
  <si>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</si>
  <si>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</si>
  <si>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</si>
  <si>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</si>
  <si>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</si>
  <si>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</si>
  <si>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</si>
  <si>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</si>
  <si>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</si>
  <si>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</si>
  <si>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</si>
  <si>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</si>
  <si>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</si>
  <si>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</si>
  <si>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</si>
  <si>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</si>
  <si>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</si>
  <si>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</si>
  <si>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</si>
  <si>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</si>
  <si>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</si>
  <si>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</si>
  <si>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</si>
  <si>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</si>
  <si>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</si>
  <si>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</si>
  <si>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</si>
  <si>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</si>
  <si>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</si>
  <si>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</si>
  <si>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</si>
  <si>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</si>
  <si>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</si>
  <si>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</si>
  <si>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</si>
  <si>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</si>
  <si>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</si>
  <si>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</si>
  <si>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</si>
  <si>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</si>
  <si>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</si>
  <si>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</si>
  <si>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</si>
  <si>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</si>
  <si>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</si>
  <si>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</si>
  <si>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</si>
  <si>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</si>
  <si>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</si>
  <si>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</si>
  <si>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</si>
  <si>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</si>
  <si>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</si>
  <si>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</si>
  <si>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</si>
  <si>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</si>
  <si>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</si>
  <si>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</si>
  <si>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</si>
  <si>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</si>
  <si>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</si>
  <si>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</si>
  <si>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</si>
  <si>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</si>
  <si>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</si>
  <si>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</si>
  <si>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</si>
  <si>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</si>
  <si>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</si>
  <si>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</si>
  <si>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</si>
  <si>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</si>
  <si>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</si>
  <si>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</si>
  <si>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</si>
  <si>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</si>
  <si>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</si>
  <si>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</si>
  <si>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</si>
  <si>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</si>
  <si>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</si>
  <si>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</si>
  <si>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</si>
  <si>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</si>
  <si>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</si>
  <si>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</si>
  <si>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</si>
  <si>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</si>
  <si>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</si>
  <si>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</si>
  <si>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</si>
  <si>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</si>
  <si>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</si>
  <si>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</si>
  <si>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</si>
  <si>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</si>
  <si>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</si>
  <si>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</si>
  <si>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</si>
  <si>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</si>
  <si>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</si>
  <si>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</si>
  <si>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</si>
  <si>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</si>
  <si>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</si>
  <si>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</si>
  <si>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</si>
  <si>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</si>
  <si>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</si>
  <si>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</si>
  <si>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</si>
  <si>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</si>
  <si>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</si>
  <si>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</si>
  <si>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</si>
  <si>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</si>
  <si>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</si>
  <si>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</si>
  <si>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</si>
  <si>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</si>
  <si>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</si>
  <si>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</si>
  <si>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</si>
  <si>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</si>
  <si>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</si>
  <si>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</si>
  <si>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</si>
  <si>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</si>
  <si>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</si>
  <si>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</si>
  <si>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</si>
  <si>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</si>
  <si>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</si>
  <si>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</si>
  <si>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</si>
  <si>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</si>
  <si>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</si>
  <si>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</si>
  <si>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</si>
  <si>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</si>
  <si>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</si>
  <si>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</si>
  <si>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</si>
  <si>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</si>
  <si>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</si>
  <si>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</si>
  <si>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</si>
  <si>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</si>
  <si>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</si>
  <si>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</si>
  <si>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</si>
  <si>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</si>
  <si>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</si>
  <si>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</si>
  <si>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</si>
  <si>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</si>
  <si>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</si>
  <si>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</si>
  <si>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</si>
  <si>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</si>
  <si>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</si>
  <si>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</si>
  <si>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</si>
  <si>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</si>
  <si>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</si>
  <si>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</si>
  <si>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</si>
  <si>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</si>
  <si>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</si>
  <si>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</si>
  <si>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</si>
  <si>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</si>
  <si>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</si>
  <si>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</si>
  <si>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</si>
  <si>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</si>
  <si>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</si>
  <si>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</si>
  <si>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</si>
  <si>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</si>
  <si>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</si>
  <si>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</si>
  <si>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</si>
  <si>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</si>
  <si>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</si>
  <si>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</si>
  <si>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</si>
  <si>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</si>
  <si>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</si>
  <si>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</si>
  <si>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</si>
  <si>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</si>
  <si>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</si>
  <si>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</si>
  <si>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</si>
  <si>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</si>
  <si>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</si>
  <si>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</si>
  <si>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</si>
  <si>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</si>
  <si>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</si>
  <si>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</si>
  <si>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</si>
  <si>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</si>
  <si>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</si>
  <si>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</si>
  <si>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</si>
  <si>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</si>
  <si>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</si>
  <si>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</si>
  <si>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</si>
  <si>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</si>
  <si>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</si>
  <si>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</si>
  <si>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</si>
  <si>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</si>
  <si>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</si>
  <si>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</si>
  <si>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</si>
  <si>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</si>
  <si>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</si>
  <si>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</si>
  <si>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</si>
  <si>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</si>
  <si>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</si>
  <si>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</si>
  <si>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</si>
  <si>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</si>
  <si>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</si>
  <si>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</si>
  <si>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</si>
  <si>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</si>
  <si>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</si>
  <si>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</si>
  <si>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</si>
  <si>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</si>
  <si>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</si>
  <si>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</si>
  <si>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</si>
  <si>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</si>
  <si>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</si>
  <si>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</si>
  <si>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</si>
  <si>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</si>
  <si>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</si>
  <si>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</si>
  <si>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</si>
  <si>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</si>
  <si>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</si>
  <si>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</si>
  <si>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</si>
  <si>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</si>
  <si>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</si>
  <si>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</si>
  <si>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</si>
  <si>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</si>
  <si>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</si>
  <si>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</si>
  <si>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</si>
  <si>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</si>
  <si>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</si>
  <si>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</si>
  <si>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</si>
  <si>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</si>
  <si>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</si>
  <si>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</si>
  <si>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</si>
  <si>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</si>
  <si>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</si>
  <si>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</si>
  <si>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</si>
  <si>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</si>
  <si>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</si>
  <si>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</si>
  <si>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</si>
  <si>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</si>
  <si>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</si>
  <si>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</si>
  <si>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</si>
  <si>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</si>
  <si>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</si>
  <si>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</si>
  <si>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</si>
  <si>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</si>
  <si>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</si>
  <si>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</si>
  <si>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</si>
  <si>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</si>
  <si>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</si>
  <si>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</si>
  <si>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</si>
  <si>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</si>
  <si>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</si>
  <si>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</si>
  <si>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</si>
  <si>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</si>
  <si>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</si>
  <si>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</si>
  <si>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</si>
  <si>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</si>
  <si>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</si>
  <si>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</si>
  <si>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</si>
  <si>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</si>
  <si>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</si>
  <si>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</si>
  <si>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</si>
  <si>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</si>
  <si>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</si>
  <si>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</si>
  <si>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</si>
  <si>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</si>
  <si>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</si>
  <si>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</si>
  <si>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</si>
  <si>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</si>
  <si>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</si>
  <si>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</si>
  <si>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</si>
  <si>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</si>
  <si>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</si>
  <si>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</si>
  <si>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</si>
  <si>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</si>
  <si>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</si>
  <si>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</si>
  <si>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</si>
  <si>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</si>
  <si>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</si>
  <si>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</si>
  <si>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</si>
  <si>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</si>
  <si>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</si>
  <si>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</si>
  <si>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</si>
  <si>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</si>
  <si>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</si>
  <si>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</si>
  <si>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</si>
  <si>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</si>
  <si>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</si>
  <si>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</si>
  <si>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</si>
  <si>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</si>
  <si>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</si>
  <si>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</si>
  <si>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</si>
  <si>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</si>
  <si>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</si>
  <si>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</si>
  <si>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</si>
  <si>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</si>
  <si>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</si>
  <si>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</si>
  <si>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</si>
  <si>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</si>
  <si>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</si>
  <si>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</si>
  <si>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</si>
  <si>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</si>
  <si>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</si>
  <si>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</si>
  <si>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</si>
  <si>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</si>
  <si>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</si>
  <si>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</si>
  <si>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</si>
  <si>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</si>
  <si>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</si>
  <si>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</si>
  <si>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</si>
  <si>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</si>
  <si>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</si>
  <si>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</si>
  <si>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</si>
  <si>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</si>
  <si>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</si>
  <si>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</si>
  <si>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http://www.tarifspb.ru</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</si>
  <si>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</si>
  <si>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</si>
  <si>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</si>
  <si>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</si>
  <si>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</si>
  <si>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</si>
  <si>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</si>
  <si>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</si>
  <si>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</si>
  <si>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</si>
  <si>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</si>
  <si>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</si>
  <si>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</si>
  <si>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</si>
  <si>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</si>
  <si>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</si>
  <si>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</si>
  <si>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</si>
  <si>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</si>
  <si>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</si>
  <si>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</si>
  <si>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</si>
  <si>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</si>
  <si>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</si>
  <si>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</si>
  <si>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</si>
  <si>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</si>
  <si>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</si>
  <si>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</si>
  <si>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</si>
  <si>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</si>
  <si>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</si>
  <si>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</si>
  <si>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</si>
  <si>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</si>
  <si>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</si>
  <si>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</si>
  <si>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</si>
  <si>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</si>
  <si>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</si>
  <si>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</si>
  <si>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</si>
  <si>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</si>
  <si>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</si>
  <si>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</si>
  <si>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</si>
  <si>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</si>
  <si>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</si>
  <si>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</si>
  <si>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</si>
  <si>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</si>
  <si>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</si>
  <si>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</si>
  <si>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</si>
  <si>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</si>
  <si>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</si>
  <si>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</si>
  <si>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</si>
  <si>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</si>
  <si>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</si>
  <si>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</si>
  <si>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</si>
  <si>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</si>
  <si>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</si>
  <si>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</si>
  <si>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</si>
  <si>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</si>
  <si>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</si>
  <si>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</si>
  <si>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</si>
  <si>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</si>
  <si>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</si>
  <si>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</si>
  <si>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</si>
  <si>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</si>
  <si>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</si>
  <si>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</si>
  <si>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</si>
  <si>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</si>
  <si>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</si>
  <si>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</si>
  <si>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</si>
  <si>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</si>
  <si>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</si>
  <si>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</si>
  <si>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</si>
  <si>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</si>
  <si>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</si>
  <si>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</si>
  <si>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</si>
  <si>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</si>
  <si>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</si>
  <si>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</si>
  <si>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</si>
  <si>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</si>
  <si>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</si>
  <si>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</si>
  <si>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</si>
  <si>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</si>
  <si>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</si>
  <si>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</si>
  <si>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</si>
  <si>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</si>
  <si>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</si>
  <si>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</si>
  <si>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</si>
  <si>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</si>
  <si>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</si>
  <si>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</si>
  <si>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</si>
  <si>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</si>
  <si>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</si>
  <si>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</si>
  <si>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</si>
  <si>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</si>
  <si>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</si>
  <si>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</si>
  <si>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</si>
  <si>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</si>
  <si>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</si>
  <si>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</si>
  <si>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</si>
  <si>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</si>
  <si>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</si>
  <si>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</si>
  <si>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</si>
  <si>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</si>
  <si>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</si>
  <si>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</si>
  <si>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</si>
  <si>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</si>
  <si>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</si>
  <si>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</si>
  <si>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</si>
  <si>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</si>
  <si>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</si>
  <si>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</si>
  <si>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</si>
  <si>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</si>
  <si>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</si>
  <si>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</si>
  <si>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</si>
  <si>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</si>
  <si>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</si>
  <si>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</si>
  <si>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</si>
  <si>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</si>
  <si>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</si>
  <si>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</si>
  <si>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</si>
  <si>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</si>
  <si>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</si>
  <si>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</si>
  <si>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</si>
  <si>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11:29:35</t>
  </si>
  <si>
    <t>Да</t>
  </si>
  <si>
    <t>Фокин Георгий Анатольевич</t>
  </si>
  <si>
    <t>Генеральный директор</t>
  </si>
  <si>
    <t>196128, г. Санкт-Петербург, ул. Варшавская, д. 3, корп. 2</t>
  </si>
  <si>
    <t>Мокрушин Александр Михайлович</t>
  </si>
  <si>
    <t>Заместитель главного инженера СЭЗС</t>
  </si>
  <si>
    <t>8-921-551-60-81</t>
  </si>
  <si>
    <t>AMokrushin@spb.ltg.gazprom.ru</t>
  </si>
  <si>
    <t>Официальный сайт организации</t>
  </si>
  <si>
    <t>См. лист "Форма заявки"</t>
  </si>
  <si>
    <t xml:space="preserve">Служба по эксплуатации зданий и сооружений
тел. 455-12-00, доб.33-701
</t>
  </si>
  <si>
    <t>235-р</t>
  </si>
  <si>
    <t>http://spb-tr.gazprom.ru/about/works-and-services/st.-petersburg-energocenter/</t>
  </si>
  <si>
    <t>Объем отпуска тепловой энергии не более 11400 Гкал в год (п.2.4 и Прил.2)</t>
  </si>
  <si>
    <t xml:space="preserve">Максимум часовой тепловой нагрузки составляет 3,9 Гкал/час (по п 2.4 ). Тепловая энергия отпускается в горячей воде с постоянной  температурой теплоносителя 95-70ºС и давлением 0,45-0,6 МПа при расчетной температуре наружного воздуха -26ºС. Регулирование температуры и давления теплоносителя в зависимости от температуры наружного воздуха осуществляется в индивидуальных тепловых пунктах «Теплоснабжающей организации 2» (по п.2.1.) </t>
  </si>
  <si>
    <t>Уполномоченные от Теплоснабжающей организации: главный инженер СЭВС Векслер А.Е., начальник ОУЭиО УГЭ Спрыгин П.Ю..; от Потребителя генеральный директор Ермолаева В.Е., главный бухгалтер Кормановская О.В. (Прил 4)</t>
  </si>
  <si>
    <t xml:space="preserve">Теплоснабжающая организация несет ответственность перед Потребителем за снижение параметров теплоносителя и недоотпуск тепловой энергии , вызванные неисправностью оборудования и неправильными действиями персонала Теплоснабжающей организации, и не несет ответственности за снижение параметров теплоносителя и недоотпуск тепловой энергии, вызванные: 1). стихийными явлениями, 2) неправильными действиямиперсонала Потребителя, 3) условиями ограничения или прекращения подачи тепловой энергии, предусмотренными п.3.2. договора (п. 6.1 и 6.2)  </t>
  </si>
  <si>
    <t>В случае нарушения срока исполнения денежных обязательств Потребитель уплачивает Теплоснабжающей организации штрафную неустойку в виде пени в размере , предусмотренном Российским законодательством от суммы задолженности за каждый день просрочки до момента полного исполнения обязательств. (п.5.11) За потребление Потребителем тепловой энергии сверх установленных договоров величин Теплоснабжающая организация вправе выставить Потребителю штраф в размере 5-кратной стоимости тепловой энергии, использованной сверх разрешенной (п.5.12)</t>
  </si>
  <si>
    <t>Теплоснабжающая организация обязана обеспечить надежность теплоснабжения в соответствии с требованиями технических регламентов; подавать тепловую энергию в предусмотренном договором количестве; изменять по заявке в установленном порядке количество отпускаемой тепловой энергии и величину подключенной нагрузки при наличии техвозможности; соблюдать согласованный сторонами договора режим подачи тепловой энергии (п.3.1.)</t>
  </si>
  <si>
    <t>Все споры , разногласия или требования, возникающие из настоящего договора, подлежат разрешению в Арбитражном суде г. Санкт-Петербурга (п.9.1) Во всем остальном, что не предусмотрено настоящим договором, стороны руководствуются законодательством РФ и иными нормативными актами (п.9.2).</t>
  </si>
  <si>
    <t>Вестник Комитета по тарифам Санкт-Петербурга  выпуск №11 от 30.11.2015г.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</si>
</sst>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mmm/yyyy"/>
  </numFmts>
  <fonts count="68">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sz val="10"/>
      <color theme="1"/>
      <name val="Tahoma"/>
      <family val="2"/>
    </font>
    <font>
      <b/>
      <i/>
      <sz val="9"/>
      <color theme="1"/>
      <name val="Tahoma"/>
      <family val="2"/>
    </font>
    <font>
      <b/>
      <sz val="10"/>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thin"/>
      <right>
        <color indexed="63"/>
      </right>
      <top>
        <color indexed="63"/>
      </top>
      <bottom style="thin"/>
    </border>
    <border>
      <left style="thin"/>
      <right style="medium"/>
      <top style="thin"/>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right/>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1" fillId="0" borderId="0">
      <alignment/>
      <protection/>
    </xf>
    <xf numFmtId="0" fontId="50"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6" fillId="32" borderId="0" applyNumberFormat="0" applyBorder="0" applyAlignment="0" applyProtection="0"/>
  </cellStyleXfs>
  <cellXfs count="495">
    <xf numFmtId="0" fontId="0" fillId="0" borderId="0" xfId="0" applyAlignment="1">
      <alignment/>
    </xf>
    <xf numFmtId="0" fontId="0" fillId="0" borderId="0" xfId="0" applyFont="1" applyAlignment="1">
      <alignment/>
    </xf>
    <xf numFmtId="0" fontId="57" fillId="0" borderId="0" xfId="60" applyFont="1" applyFill="1" applyAlignment="1" applyProtection="1">
      <alignment horizontal="left" vertical="center" wrapText="1"/>
      <protection/>
    </xf>
    <xf numFmtId="0" fontId="57" fillId="0" borderId="0" xfId="60" applyFont="1" applyAlignment="1" applyProtection="1">
      <alignment vertical="center" wrapText="1"/>
      <protection/>
    </xf>
    <xf numFmtId="0" fontId="57" fillId="0" borderId="0" xfId="60" applyFont="1" applyFill="1" applyAlignment="1" applyProtection="1">
      <alignment vertical="center" wrapText="1"/>
      <protection/>
    </xf>
    <xf numFmtId="0" fontId="58" fillId="0" borderId="0" xfId="62" applyFont="1" applyFill="1" applyBorder="1" applyAlignment="1" applyProtection="1">
      <alignment horizontal="right" vertical="center" wrapText="1"/>
      <protection/>
    </xf>
    <xf numFmtId="0" fontId="57" fillId="33" borderId="0" xfId="60" applyFont="1" applyFill="1" applyBorder="1" applyAlignment="1" applyProtection="1">
      <alignment vertical="center" wrapText="1"/>
      <protection/>
    </xf>
    <xf numFmtId="0" fontId="57" fillId="0" borderId="0" xfId="60" applyFont="1" applyBorder="1" applyAlignment="1" applyProtection="1">
      <alignment vertical="center" wrapText="1"/>
      <protection/>
    </xf>
    <xf numFmtId="0" fontId="57" fillId="33" borderId="0" xfId="62" applyFont="1" applyFill="1" applyBorder="1" applyAlignment="1" applyProtection="1">
      <alignment vertical="center" wrapText="1"/>
      <protection/>
    </xf>
    <xf numFmtId="0" fontId="58" fillId="33" borderId="0" xfId="62" applyFont="1" applyFill="1" applyBorder="1" applyAlignment="1" applyProtection="1">
      <alignment vertical="center" wrapText="1"/>
      <protection/>
    </xf>
    <xf numFmtId="0" fontId="3" fillId="0" borderId="0" xfId="60"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60" applyFont="1" applyAlignment="1" applyProtection="1">
      <alignment vertical="center" wrapText="1"/>
      <protection/>
    </xf>
    <xf numFmtId="0" fontId="3" fillId="34" borderId="0" xfId="60" applyFont="1" applyFill="1" applyAlignment="1" applyProtection="1">
      <alignment vertical="center" wrapText="1"/>
      <protection/>
    </xf>
    <xf numFmtId="0" fontId="6" fillId="34" borderId="0" xfId="62" applyFont="1" applyFill="1" applyBorder="1" applyAlignment="1" applyProtection="1">
      <alignment horizontal="center" vertical="center" wrapText="1"/>
      <protection/>
    </xf>
    <xf numFmtId="0" fontId="5" fillId="34" borderId="0" xfId="62" applyFont="1" applyFill="1" applyBorder="1" applyAlignment="1" applyProtection="1">
      <alignment vertical="center" wrapText="1"/>
      <protection/>
    </xf>
    <xf numFmtId="0" fontId="5" fillId="34" borderId="0" xfId="60" applyFont="1" applyFill="1" applyAlignment="1" applyProtection="1">
      <alignment vertical="center" wrapText="1"/>
      <protection/>
    </xf>
    <xf numFmtId="0" fontId="5" fillId="33" borderId="0" xfId="62" applyFont="1" applyFill="1" applyBorder="1" applyAlignment="1" applyProtection="1">
      <alignment horizontal="center" vertical="center" wrapText="1"/>
      <protection/>
    </xf>
    <xf numFmtId="0" fontId="6" fillId="33" borderId="0" xfId="62" applyFont="1" applyFill="1" applyBorder="1" applyAlignment="1" applyProtection="1">
      <alignment vertical="center" wrapText="1"/>
      <protection/>
    </xf>
    <xf numFmtId="49" fontId="6" fillId="33" borderId="0" xfId="64" applyNumberFormat="1" applyFont="1" applyFill="1" applyBorder="1" applyAlignment="1" applyProtection="1">
      <alignment horizontal="center" vertical="center" wrapText="1"/>
      <protection/>
    </xf>
    <xf numFmtId="14" fontId="5" fillId="33" borderId="0" xfId="64" applyNumberFormat="1" applyFont="1" applyFill="1" applyBorder="1" applyAlignment="1" applyProtection="1">
      <alignment horizontal="center" vertical="center" wrapText="1"/>
      <protection/>
    </xf>
    <xf numFmtId="0" fontId="5" fillId="0" borderId="0" xfId="60"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9"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4" applyNumberFormat="1" applyFont="1" applyFill="1" applyBorder="1" applyAlignment="1" applyProtection="1">
      <alignment horizontal="center" vertical="center" wrapText="1"/>
      <protection/>
    </xf>
    <xf numFmtId="0" fontId="5" fillId="0" borderId="0" xfId="60" applyFont="1" applyFill="1" applyAlignment="1" applyProtection="1">
      <alignment horizontal="center" vertical="center" wrapText="1"/>
      <protection/>
    </xf>
    <xf numFmtId="0" fontId="5" fillId="0" borderId="0" xfId="60" applyFont="1" applyFill="1" applyAlignment="1" applyProtection="1">
      <alignment vertical="center" wrapText="1"/>
      <protection/>
    </xf>
    <xf numFmtId="0" fontId="5" fillId="0" borderId="0" xfId="60"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60" applyFont="1" applyFill="1" applyAlignment="1" applyProtection="1">
      <alignment horizontal="left" vertical="center" wrapText="1"/>
      <protection/>
    </xf>
    <xf numFmtId="0" fontId="57" fillId="2" borderId="0" xfId="60" applyNumberFormat="1" applyFont="1" applyFill="1" applyAlignment="1" applyProtection="1">
      <alignment vertical="center" wrapText="1"/>
      <protection/>
    </xf>
    <xf numFmtId="0" fontId="57" fillId="2" borderId="0" xfId="60" applyFont="1" applyFill="1" applyAlignment="1" applyProtection="1">
      <alignment horizontal="left" vertical="center" wrapText="1"/>
      <protection/>
    </xf>
    <xf numFmtId="0" fontId="57" fillId="2" borderId="0" xfId="60" applyFont="1" applyFill="1" applyAlignment="1" applyProtection="1">
      <alignment vertical="center" wrapText="1"/>
      <protection/>
    </xf>
    <xf numFmtId="0" fontId="57" fillId="2" borderId="0" xfId="60" applyFont="1" applyFill="1" applyBorder="1" applyAlignment="1" applyProtection="1">
      <alignment vertical="center" wrapText="1"/>
      <protection/>
    </xf>
    <xf numFmtId="49" fontId="57" fillId="2" borderId="0" xfId="64" applyNumberFormat="1" applyFont="1" applyFill="1" applyBorder="1" applyAlignment="1" applyProtection="1">
      <alignment horizontal="left" vertical="center" wrapText="1"/>
      <protection/>
    </xf>
    <xf numFmtId="0" fontId="57" fillId="2" borderId="0" xfId="60"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9"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60" fillId="0" borderId="0" xfId="0" applyFont="1" applyAlignment="1">
      <alignment/>
    </xf>
    <xf numFmtId="49" fontId="5" fillId="0" borderId="0" xfId="61" applyNumberFormat="1" applyFont="1" applyAlignment="1" applyProtection="1">
      <alignment vertical="top" wrapText="1"/>
      <protection/>
    </xf>
    <xf numFmtId="0" fontId="38" fillId="2" borderId="0" xfId="60" applyFont="1" applyFill="1" applyAlignment="1" applyProtection="1">
      <alignment vertical="center" wrapText="1"/>
      <protection/>
    </xf>
    <xf numFmtId="0" fontId="38" fillId="0" borderId="0" xfId="60" applyFont="1" applyAlignment="1" applyProtection="1">
      <alignment vertical="center" wrapText="1"/>
      <protection/>
    </xf>
    <xf numFmtId="0" fontId="38" fillId="34" borderId="0" xfId="60" applyFont="1" applyFill="1" applyAlignment="1" applyProtection="1">
      <alignment vertical="center" wrapText="1"/>
      <protection/>
    </xf>
    <xf numFmtId="0" fontId="38" fillId="35" borderId="0" xfId="0" applyFont="1" applyFill="1" applyAlignment="1">
      <alignment/>
    </xf>
    <xf numFmtId="0" fontId="38" fillId="0" borderId="0" xfId="0" applyFont="1" applyAlignment="1">
      <alignment/>
    </xf>
    <xf numFmtId="0" fontId="38" fillId="35" borderId="0" xfId="0" applyFont="1" applyFill="1" applyAlignment="1">
      <alignment horizontal="right"/>
    </xf>
    <xf numFmtId="0" fontId="55" fillId="0" borderId="0" xfId="0" applyFont="1" applyAlignment="1">
      <alignment/>
    </xf>
    <xf numFmtId="0" fontId="0" fillId="0" borderId="0" xfId="0" applyFont="1" applyAlignment="1">
      <alignment/>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1" fillId="0" borderId="0" xfId="0" applyFont="1" applyFill="1" applyBorder="1" applyAlignment="1">
      <alignment horizontal="center" wrapText="1"/>
    </xf>
    <xf numFmtId="172" fontId="46"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72" fontId="5" fillId="0" borderId="0" xfId="74" applyNumberFormat="1" applyFont="1" applyFill="1" applyBorder="1" applyAlignment="1" applyProtection="1">
      <alignment horizontal="right" vertical="center" wrapText="1"/>
      <protection locked="0"/>
    </xf>
    <xf numFmtId="0" fontId="62"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5"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60" applyFont="1" applyFill="1" applyBorder="1" applyAlignment="1" applyProtection="1">
      <alignment vertical="center" wrapText="1"/>
      <protection/>
    </xf>
    <xf numFmtId="0" fontId="38" fillId="0" borderId="0" xfId="60" applyFont="1" applyFill="1" applyBorder="1" applyAlignment="1" applyProtection="1">
      <alignment vertical="center" wrapText="1"/>
      <protection/>
    </xf>
    <xf numFmtId="0" fontId="8" fillId="33" borderId="0" xfId="64" applyNumberFormat="1"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49" fontId="5" fillId="33" borderId="0" xfId="64" applyNumberFormat="1" applyFont="1" applyFill="1" applyBorder="1" applyAlignment="1" applyProtection="1">
      <alignment horizontal="center" vertical="center" wrapText="1"/>
      <protection/>
    </xf>
    <xf numFmtId="0" fontId="5" fillId="33" borderId="10" xfId="62" applyFont="1" applyFill="1" applyBorder="1" applyAlignment="1" applyProtection="1">
      <alignment vertical="center" wrapText="1"/>
      <protection/>
    </xf>
    <xf numFmtId="0" fontId="6" fillId="36" borderId="11" xfId="64" applyNumberFormat="1" applyFont="1" applyFill="1" applyBorder="1" applyAlignment="1" applyProtection="1">
      <alignment horizontal="center" vertical="center" wrapText="1"/>
      <protection/>
    </xf>
    <xf numFmtId="0" fontId="6" fillId="36" borderId="12" xfId="64" applyNumberFormat="1" applyFont="1" applyFill="1" applyBorder="1" applyAlignment="1" applyProtection="1">
      <alignment horizontal="center" vertical="center" wrapText="1"/>
      <protection/>
    </xf>
    <xf numFmtId="0" fontId="6" fillId="36" borderId="13" xfId="64" applyNumberFormat="1" applyFont="1" applyFill="1" applyBorder="1" applyAlignment="1" applyProtection="1">
      <alignment horizontal="center" vertical="center" wrapText="1"/>
      <protection/>
    </xf>
    <xf numFmtId="0" fontId="6" fillId="36" borderId="10" xfId="62" applyFont="1" applyFill="1" applyBorder="1" applyAlignment="1" applyProtection="1">
      <alignment horizontal="center" vertical="center" wrapText="1"/>
      <protection/>
    </xf>
    <xf numFmtId="0" fontId="6" fillId="36" borderId="13" xfId="62" applyFont="1" applyFill="1" applyBorder="1" applyAlignment="1" applyProtection="1">
      <alignment horizontal="center" vertical="center" wrapText="1"/>
      <protection/>
    </xf>
    <xf numFmtId="0" fontId="5" fillId="36" borderId="12" xfId="62" applyFont="1" applyFill="1" applyBorder="1" applyAlignment="1" applyProtection="1">
      <alignment horizontal="right" vertical="center" wrapText="1" indent="1"/>
      <protection/>
    </xf>
    <xf numFmtId="0" fontId="5" fillId="36" borderId="13" xfId="62" applyFont="1" applyFill="1" applyBorder="1" applyAlignment="1" applyProtection="1">
      <alignment horizontal="right" vertical="center" wrapText="1" indent="1"/>
      <protection/>
    </xf>
    <xf numFmtId="49" fontId="5" fillId="36" borderId="12" xfId="64" applyNumberFormat="1" applyFont="1" applyFill="1" applyBorder="1" applyAlignment="1" applyProtection="1">
      <alignment horizontal="right" vertical="center" wrapText="1" indent="1"/>
      <protection/>
    </xf>
    <xf numFmtId="49" fontId="5" fillId="36" borderId="13" xfId="64" applyNumberFormat="1" applyFont="1" applyFill="1" applyBorder="1" applyAlignment="1" applyProtection="1">
      <alignment horizontal="right" vertical="center" wrapText="1" indent="1"/>
      <protection/>
    </xf>
    <xf numFmtId="0" fontId="46"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46" fillId="0" borderId="14" xfId="0" applyFont="1" applyBorder="1" applyAlignment="1">
      <alignment/>
    </xf>
    <xf numFmtId="0" fontId="46"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6"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6" fillId="0" borderId="20" xfId="0" applyFont="1" applyBorder="1" applyAlignment="1">
      <alignment/>
    </xf>
    <xf numFmtId="0" fontId="46" fillId="0" borderId="22" xfId="0" applyFont="1" applyBorder="1" applyAlignment="1">
      <alignment/>
    </xf>
    <xf numFmtId="0" fontId="46" fillId="0" borderId="21" xfId="0" applyFont="1" applyBorder="1" applyAlignment="1">
      <alignment/>
    </xf>
    <xf numFmtId="0" fontId="46" fillId="0" borderId="0" xfId="0" applyFont="1" applyBorder="1" applyAlignment="1">
      <alignment wrapText="1"/>
    </xf>
    <xf numFmtId="0" fontId="46" fillId="0" borderId="23" xfId="0" applyFont="1" applyBorder="1" applyAlignment="1">
      <alignment wrapText="1"/>
    </xf>
    <xf numFmtId="0" fontId="46"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63"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5"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6" fillId="40" borderId="40" xfId="58"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41" xfId="58" applyFont="1" applyFill="1" applyBorder="1" applyAlignment="1" applyProtection="1">
      <alignment horizontal="center" vertical="center" wrapText="1"/>
      <protection/>
    </xf>
    <xf numFmtId="0" fontId="5" fillId="33" borderId="40" xfId="63" applyFont="1" applyFill="1" applyBorder="1" applyAlignment="1" applyProtection="1">
      <alignment horizontal="center" vertical="center" wrapText="1"/>
      <protection/>
    </xf>
    <xf numFmtId="0" fontId="5" fillId="33" borderId="42" xfId="63" applyFont="1" applyFill="1" applyBorder="1" applyAlignment="1" applyProtection="1">
      <alignment horizontal="center" vertical="center" wrapText="1"/>
      <protection/>
    </xf>
    <xf numFmtId="0" fontId="0" fillId="0" borderId="40" xfId="54" applyFont="1" applyBorder="1" applyAlignment="1">
      <alignment horizontal="center" vertical="center"/>
      <protection/>
    </xf>
    <xf numFmtId="0" fontId="0" fillId="0" borderId="43" xfId="54" applyFont="1" applyBorder="1" applyAlignment="1">
      <alignment horizontal="center" vertical="center"/>
      <protection/>
    </xf>
    <xf numFmtId="0" fontId="46" fillId="0" borderId="31" xfId="0" applyFont="1" applyBorder="1" applyAlignment="1">
      <alignment horizontal="right"/>
    </xf>
    <xf numFmtId="4" fontId="0" fillId="41" borderId="40" xfId="0" applyNumberFormat="1" applyFill="1" applyBorder="1" applyAlignment="1" applyProtection="1">
      <alignment horizontal="right" vertical="center" wrapText="1"/>
      <protection locked="0"/>
    </xf>
    <xf numFmtId="4" fontId="0" fillId="41" borderId="40" xfId="0" applyNumberFormat="1" applyFill="1" applyBorder="1" applyAlignment="1" applyProtection="1">
      <alignment horizontal="right" vertical="center"/>
      <protection locked="0"/>
    </xf>
    <xf numFmtId="4" fontId="0" fillId="41" borderId="42" xfId="0" applyNumberFormat="1" applyFill="1" applyBorder="1" applyAlignment="1" applyProtection="1">
      <alignment horizontal="right" vertical="center" wrapText="1"/>
      <protection locked="0"/>
    </xf>
    <xf numFmtId="4" fontId="0" fillId="41" borderId="42"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4" xfId="63" applyFont="1" applyFill="1" applyBorder="1" applyAlignment="1" applyProtection="1">
      <alignment horizontal="center" vertical="center" wrapText="1"/>
      <protection/>
    </xf>
    <xf numFmtId="0" fontId="5" fillId="0" borderId="45" xfId="63" applyFont="1" applyFill="1" applyBorder="1" applyAlignment="1" applyProtection="1">
      <alignment vertical="center" wrapText="1"/>
      <protection/>
    </xf>
    <xf numFmtId="0" fontId="5" fillId="0" borderId="46" xfId="63" applyFont="1" applyFill="1" applyBorder="1" applyAlignment="1" applyProtection="1">
      <alignment vertical="center" wrapText="1"/>
      <protection/>
    </xf>
    <xf numFmtId="14" fontId="0" fillId="41" borderId="42" xfId="0" applyNumberFormat="1" applyFill="1" applyBorder="1" applyAlignment="1" applyProtection="1">
      <alignment horizontal="right"/>
      <protection locked="0"/>
    </xf>
    <xf numFmtId="14" fontId="0" fillId="41" borderId="40" xfId="0" applyNumberFormat="1" applyFill="1" applyBorder="1" applyAlignment="1" applyProtection="1">
      <alignment horizontal="right"/>
      <protection locked="0"/>
    </xf>
    <xf numFmtId="0" fontId="5" fillId="33" borderId="47" xfId="63" applyFont="1" applyFill="1" applyBorder="1" applyAlignment="1" applyProtection="1">
      <alignment horizontal="center" vertical="center" wrapText="1"/>
      <protection/>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38" fillId="39" borderId="0" xfId="0" applyFont="1" applyFill="1" applyBorder="1" applyAlignment="1">
      <alignment/>
    </xf>
    <xf numFmtId="0" fontId="38" fillId="39" borderId="0" xfId="0" applyFont="1" applyFill="1" applyBorder="1" applyAlignment="1">
      <alignment vertical="center"/>
    </xf>
    <xf numFmtId="0" fontId="38" fillId="39" borderId="0" xfId="0" applyFont="1" applyFill="1" applyAlignment="1">
      <alignment/>
    </xf>
    <xf numFmtId="0" fontId="0" fillId="0" borderId="48" xfId="0" applyBorder="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49" xfId="0" applyBorder="1" applyAlignment="1">
      <alignment/>
    </xf>
    <xf numFmtId="0" fontId="0" fillId="0" borderId="50" xfId="0" applyBorder="1" applyAlignment="1">
      <alignment/>
    </xf>
    <xf numFmtId="0" fontId="0" fillId="41" borderId="42" xfId="0" applyNumberFormat="1" applyFill="1" applyBorder="1" applyAlignment="1" applyProtection="1">
      <alignment horizontal="left" vertical="center" wrapText="1"/>
      <protection locked="0"/>
    </xf>
    <xf numFmtId="0" fontId="0" fillId="41" borderId="40" xfId="0" applyNumberFormat="1" applyFill="1" applyBorder="1" applyAlignment="1" applyProtection="1">
      <alignment horizontal="left" vertical="center" wrapText="1"/>
      <protection locked="0"/>
    </xf>
    <xf numFmtId="0" fontId="0" fillId="41" borderId="51" xfId="0" applyNumberFormat="1" applyFill="1" applyBorder="1" applyAlignment="1" applyProtection="1">
      <alignment horizontal="left" vertical="center" wrapText="1"/>
      <protection locked="0"/>
    </xf>
    <xf numFmtId="0" fontId="0" fillId="41" borderId="43" xfId="0" applyNumberFormat="1" applyFill="1" applyBorder="1" applyAlignment="1" applyProtection="1">
      <alignment horizontal="left" vertical="center" wrapText="1"/>
      <protection locked="0"/>
    </xf>
    <xf numFmtId="0" fontId="38"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43" xfId="0" applyNumberFormat="1" applyFill="1" applyBorder="1" applyAlignment="1" applyProtection="1">
      <alignment horizontal="left" vertical="top" wrapText="1"/>
      <protection locked="0"/>
    </xf>
    <xf numFmtId="0" fontId="0" fillId="0" borderId="47" xfId="0" applyFill="1" applyBorder="1" applyAlignment="1" applyProtection="1">
      <alignment horizontal="center" vertical="center" wrapText="1"/>
      <protection/>
    </xf>
    <xf numFmtId="0" fontId="0" fillId="0" borderId="42" xfId="0" applyFill="1" applyBorder="1" applyAlignment="1" applyProtection="1">
      <alignment vertical="top" wrapText="1"/>
      <protection/>
    </xf>
    <xf numFmtId="0" fontId="0" fillId="0" borderId="52" xfId="0" applyFill="1" applyBorder="1" applyAlignment="1" applyProtection="1">
      <alignment horizontal="center" vertical="center" wrapText="1"/>
      <protection/>
    </xf>
    <xf numFmtId="0" fontId="0" fillId="0" borderId="40" xfId="0" applyFill="1" applyBorder="1" applyAlignment="1" applyProtection="1">
      <alignment vertical="top" wrapText="1"/>
      <protection/>
    </xf>
    <xf numFmtId="0" fontId="0" fillId="0" borderId="53" xfId="0" applyFill="1" applyBorder="1" applyAlignment="1" applyProtection="1">
      <alignment horizontal="center" vertical="center" wrapText="1"/>
      <protection/>
    </xf>
    <xf numFmtId="0" fontId="0" fillId="0" borderId="41" xfId="0" applyFill="1" applyBorder="1" applyAlignment="1" applyProtection="1">
      <alignment vertical="top" wrapText="1"/>
      <protection/>
    </xf>
    <xf numFmtId="0" fontId="0" fillId="0" borderId="54" xfId="0" applyFill="1" applyBorder="1" applyAlignment="1" applyProtection="1">
      <alignment horizontal="center" vertical="center" wrapText="1"/>
      <protection/>
    </xf>
    <xf numFmtId="0" fontId="0" fillId="41" borderId="55" xfId="0" applyNumberFormat="1" applyFill="1" applyBorder="1" applyAlignment="1" applyProtection="1">
      <alignment horizontal="left" vertical="top" wrapText="1"/>
      <protection locked="0"/>
    </xf>
    <xf numFmtId="0" fontId="0" fillId="41" borderId="40" xfId="0" applyNumberFormat="1" applyFill="1" applyBorder="1" applyAlignment="1" applyProtection="1">
      <alignment horizontal="left" vertical="top" wrapText="1" indent="1"/>
      <protection locked="0"/>
    </xf>
    <xf numFmtId="0" fontId="0" fillId="0" borderId="51" xfId="0" applyNumberFormat="1" applyFill="1" applyBorder="1" applyAlignment="1" applyProtection="1">
      <alignment horizontal="left" vertical="top" wrapText="1"/>
      <protection/>
    </xf>
    <xf numFmtId="0" fontId="0" fillId="36" borderId="17" xfId="0" applyFill="1" applyBorder="1" applyAlignment="1">
      <alignment wrapText="1"/>
    </xf>
    <xf numFmtId="0" fontId="0" fillId="36" borderId="24" xfId="0" applyFill="1" applyBorder="1" applyAlignment="1">
      <alignment wrapText="1"/>
    </xf>
    <xf numFmtId="0" fontId="0" fillId="36" borderId="18" xfId="0" applyFill="1" applyBorder="1" applyAlignment="1">
      <alignment wrapText="1"/>
    </xf>
    <xf numFmtId="0" fontId="10" fillId="42" borderId="56" xfId="42" applyFont="1" applyFill="1" applyBorder="1" applyAlignment="1" applyProtection="1">
      <alignment horizontal="center" vertical="top" wrapText="1"/>
      <protection locked="0"/>
    </xf>
    <xf numFmtId="0" fontId="10" fillId="42" borderId="57" xfId="42" applyFont="1" applyFill="1" applyBorder="1" applyAlignment="1" applyProtection="1">
      <alignment horizontal="center" vertical="top" wrapText="1"/>
      <protection locked="0"/>
    </xf>
    <xf numFmtId="0" fontId="62" fillId="42" borderId="58" xfId="42" applyFont="1" applyFill="1" applyBorder="1" applyAlignment="1" applyProtection="1">
      <alignment horizontal="center" vertical="top" wrapText="1"/>
      <protection locked="0"/>
    </xf>
    <xf numFmtId="0" fontId="62" fillId="42" borderId="45" xfId="42" applyFont="1" applyFill="1" applyBorder="1" applyAlignment="1" applyProtection="1">
      <alignment horizontal="center" vertical="top" wrapText="1"/>
      <protection locked="0"/>
    </xf>
    <xf numFmtId="0" fontId="62" fillId="42" borderId="59" xfId="42" applyFont="1" applyFill="1" applyBorder="1" applyAlignment="1" applyProtection="1">
      <alignment horizontal="center" vertical="top" wrapText="1"/>
      <protection locked="0"/>
    </xf>
    <xf numFmtId="0" fontId="46" fillId="0" borderId="22" xfId="0" applyFont="1" applyBorder="1" applyAlignment="1">
      <alignment wrapText="1"/>
    </xf>
    <xf numFmtId="0" fontId="0" fillId="0" borderId="21" xfId="0" applyFont="1" applyBorder="1" applyAlignment="1">
      <alignment/>
    </xf>
    <xf numFmtId="0" fontId="50" fillId="0" borderId="0" xfId="0" applyFont="1" applyAlignment="1">
      <alignment/>
    </xf>
    <xf numFmtId="0" fontId="0" fillId="43" borderId="42" xfId="0" applyNumberFormat="1" applyFill="1" applyBorder="1" applyAlignment="1" applyProtection="1">
      <alignment horizontal="left" vertical="center" wrapText="1"/>
      <protection/>
    </xf>
    <xf numFmtId="0" fontId="0" fillId="43" borderId="40" xfId="0" applyNumberFormat="1" applyFill="1" applyBorder="1" applyAlignment="1" applyProtection="1">
      <alignment horizontal="left" vertical="center" wrapText="1"/>
      <protection/>
    </xf>
    <xf numFmtId="0" fontId="0" fillId="43" borderId="42" xfId="0" applyNumberFormat="1" applyFill="1" applyBorder="1" applyAlignment="1" applyProtection="1">
      <alignment vertical="top" wrapText="1"/>
      <protection/>
    </xf>
    <xf numFmtId="0" fontId="0" fillId="0" borderId="60" xfId="0" applyFill="1" applyBorder="1" applyAlignment="1" applyProtection="1">
      <alignment horizontal="center" vertical="center" wrapText="1"/>
      <protection/>
    </xf>
    <xf numFmtId="0" fontId="46" fillId="0" borderId="61" xfId="57" applyFont="1" applyFill="1" applyBorder="1" applyAlignment="1" applyProtection="1">
      <alignment horizontal="center" vertical="center" wrapText="1"/>
      <protection/>
    </xf>
    <xf numFmtId="0" fontId="0" fillId="0" borderId="62" xfId="57" applyNumberFormat="1" applyFont="1" applyFill="1" applyBorder="1" applyAlignment="1" applyProtection="1">
      <alignment horizontal="center" vertical="center" wrapText="1"/>
      <protection locked="0"/>
    </xf>
    <xf numFmtId="14" fontId="0" fillId="0" borderId="62" xfId="57" applyNumberFormat="1" applyFont="1" applyFill="1" applyBorder="1" applyAlignment="1" applyProtection="1">
      <alignment horizontal="center" vertical="center" wrapText="1"/>
      <protection locked="0"/>
    </xf>
    <xf numFmtId="14" fontId="0" fillId="0" borderId="63" xfId="57" applyNumberFormat="1" applyFont="1" applyFill="1" applyBorder="1" applyAlignment="1" applyProtection="1">
      <alignment horizontal="center" vertical="center" wrapText="1"/>
      <protection locked="0"/>
    </xf>
    <xf numFmtId="14" fontId="0" fillId="41" borderId="38" xfId="57" applyNumberFormat="1" applyFill="1" applyBorder="1" applyAlignment="1" applyProtection="1">
      <alignment horizontal="center" vertical="center"/>
      <protection locked="0"/>
    </xf>
    <xf numFmtId="14" fontId="0" fillId="41" borderId="39" xfId="57" applyNumberFormat="1" applyFill="1" applyBorder="1" applyAlignment="1" applyProtection="1">
      <alignment horizontal="center" vertical="center"/>
      <protection locked="0"/>
    </xf>
    <xf numFmtId="0" fontId="0" fillId="0" borderId="22" xfId="57" applyFill="1" applyBorder="1" applyAlignment="1" applyProtection="1">
      <alignment horizontal="center" vertical="center" wrapText="1"/>
      <protection/>
    </xf>
    <xf numFmtId="0" fontId="0" fillId="0" borderId="22" xfId="57" applyNumberFormat="1" applyFill="1" applyBorder="1" applyAlignment="1" applyProtection="1">
      <alignment horizontal="center" vertical="center" wrapText="1"/>
      <protection/>
    </xf>
    <xf numFmtId="14" fontId="0" fillId="0" borderId="22" xfId="0" applyNumberFormat="1" applyFill="1" applyBorder="1" applyAlignment="1" applyProtection="1">
      <alignment horizontal="right"/>
      <protection/>
    </xf>
    <xf numFmtId="0" fontId="0" fillId="0" borderId="22" xfId="0" applyNumberFormat="1" applyFill="1" applyBorder="1" applyAlignment="1" applyProtection="1">
      <alignment horizontal="left" vertical="center"/>
      <protection/>
    </xf>
    <xf numFmtId="0" fontId="0" fillId="0" borderId="64" xfId="0" applyFill="1" applyBorder="1" applyAlignment="1" applyProtection="1">
      <alignment horizontal="left" vertical="center" wrapText="1"/>
      <protection/>
    </xf>
    <xf numFmtId="0" fontId="0" fillId="0" borderId="62" xfId="0" applyFill="1" applyBorder="1" applyAlignment="1" applyProtection="1">
      <alignment vertical="top" wrapText="1"/>
      <protection/>
    </xf>
    <xf numFmtId="14" fontId="0" fillId="44" borderId="38" xfId="0" applyNumberFormat="1" applyFill="1" applyBorder="1" applyAlignment="1" applyProtection="1">
      <alignment horizontal="center" vertical="center"/>
      <protection locked="0"/>
    </xf>
    <xf numFmtId="0" fontId="0" fillId="0" borderId="40" xfId="0" applyFont="1" applyBorder="1" applyAlignment="1">
      <alignment wrapText="1"/>
    </xf>
    <xf numFmtId="0" fontId="0" fillId="0" borderId="0" xfId="0" applyAlignment="1">
      <alignment wrapText="1"/>
    </xf>
    <xf numFmtId="0" fontId="38"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4" fillId="0" borderId="30" xfId="0" applyFont="1" applyBorder="1" applyAlignment="1">
      <alignment/>
    </xf>
    <xf numFmtId="0" fontId="64" fillId="0" borderId="0" xfId="0" applyFont="1" applyFill="1" applyBorder="1" applyAlignment="1" applyProtection="1">
      <alignment horizontal="center" vertical="top" wrapText="1"/>
      <protection locked="0"/>
    </xf>
    <xf numFmtId="0" fontId="64" fillId="0" borderId="0" xfId="0" applyNumberFormat="1" applyFont="1" applyFill="1" applyBorder="1" applyAlignment="1" applyProtection="1">
      <alignment horizontal="left" vertical="top"/>
      <protection locked="0"/>
    </xf>
    <xf numFmtId="0" fontId="64" fillId="0" borderId="31" xfId="0" applyFont="1" applyBorder="1" applyAlignment="1">
      <alignment/>
    </xf>
    <xf numFmtId="0" fontId="6" fillId="0" borderId="0" xfId="42" applyFont="1" applyFill="1" applyBorder="1" applyAlignment="1" applyProtection="1">
      <alignment horizontal="left" wrapText="1"/>
      <protection/>
    </xf>
    <xf numFmtId="0" fontId="0" fillId="0" borderId="30" xfId="0" applyFont="1" applyBorder="1" applyAlignment="1">
      <alignment/>
    </xf>
    <xf numFmtId="0" fontId="0" fillId="0" borderId="31" xfId="0" applyFont="1" applyBorder="1" applyAlignment="1">
      <alignment/>
    </xf>
    <xf numFmtId="0" fontId="0" fillId="0" borderId="30" xfId="0" applyFont="1" applyBorder="1" applyAlignment="1">
      <alignment wrapText="1"/>
    </xf>
    <xf numFmtId="0" fontId="0" fillId="0" borderId="31"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0" borderId="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top" wrapText="1"/>
      <protection locked="0"/>
    </xf>
    <xf numFmtId="0" fontId="0" fillId="0" borderId="40" xfId="0" applyFont="1" applyBorder="1" applyAlignment="1">
      <alignment horizontal="center" wrapText="1"/>
    </xf>
    <xf numFmtId="0" fontId="0" fillId="0" borderId="40" xfId="0" applyFont="1" applyBorder="1" applyAlignment="1">
      <alignment vertical="top" wrapText="1"/>
    </xf>
    <xf numFmtId="0" fontId="0" fillId="0" borderId="4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5" fillId="0" borderId="0" xfId="0" applyFont="1" applyAlignment="1">
      <alignment/>
    </xf>
    <xf numFmtId="0" fontId="0" fillId="0" borderId="4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2" borderId="20" xfId="42" applyFont="1" applyFill="1" applyBorder="1" applyAlignment="1" applyProtection="1">
      <alignment horizontal="center" vertical="top" wrapText="1"/>
      <protection locked="0"/>
    </xf>
    <xf numFmtId="0" fontId="62" fillId="42" borderId="22" xfId="42" applyFont="1" applyFill="1" applyBorder="1" applyAlignment="1" applyProtection="1">
      <alignment horizontal="left" vertical="top" wrapText="1"/>
      <protection locked="0"/>
    </xf>
    <xf numFmtId="0" fontId="10" fillId="42" borderId="22" xfId="42" applyFont="1" applyFill="1" applyBorder="1" applyAlignment="1" applyProtection="1">
      <alignment horizontal="center" vertical="top" wrapText="1"/>
      <protection locked="0"/>
    </xf>
    <xf numFmtId="0" fontId="10" fillId="42" borderId="21" xfId="42" applyFont="1" applyFill="1" applyBorder="1" applyAlignment="1" applyProtection="1">
      <alignment horizontal="center" vertical="top" wrapText="1"/>
      <protection locked="0"/>
    </xf>
    <xf numFmtId="0" fontId="0" fillId="44" borderId="38" xfId="0" applyNumberFormat="1" applyFill="1" applyBorder="1" applyAlignment="1" applyProtection="1">
      <alignment horizontal="left" vertical="center" wrapText="1" indent="1"/>
      <protection locked="0"/>
    </xf>
    <xf numFmtId="0" fontId="0" fillId="0" borderId="66" xfId="0" applyFill="1" applyBorder="1" applyAlignment="1" applyProtection="1">
      <alignment horizontal="center" vertical="center" wrapText="1"/>
      <protection/>
    </xf>
    <xf numFmtId="0" fontId="0" fillId="0" borderId="22" xfId="0" applyBorder="1" applyAlignment="1">
      <alignment/>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14" fontId="0" fillId="41" borderId="67" xfId="0" applyNumberFormat="1" applyFill="1" applyBorder="1" applyAlignment="1" applyProtection="1">
      <alignment horizontal="right"/>
      <protection locked="0"/>
    </xf>
    <xf numFmtId="0" fontId="5" fillId="33" borderId="68" xfId="63" applyFont="1" applyFill="1" applyBorder="1" applyAlignment="1" applyProtection="1">
      <alignment horizontal="center" vertical="center" wrapText="1"/>
      <protection/>
    </xf>
    <xf numFmtId="0" fontId="5" fillId="33" borderId="67" xfId="63" applyFont="1" applyFill="1" applyBorder="1" applyAlignment="1" applyProtection="1">
      <alignment horizontal="center" vertical="center" wrapText="1"/>
      <protection/>
    </xf>
    <xf numFmtId="0" fontId="0" fillId="41" borderId="67" xfId="0" applyNumberFormat="1" applyFill="1" applyBorder="1" applyAlignment="1" applyProtection="1">
      <alignment horizontal="left" vertical="center" wrapText="1"/>
      <protection locked="0"/>
    </xf>
    <xf numFmtId="0" fontId="0" fillId="41" borderId="69" xfId="0" applyNumberFormat="1" applyFill="1" applyBorder="1" applyAlignment="1" applyProtection="1">
      <alignment horizontal="left" vertical="center" wrapText="1"/>
      <protection locked="0"/>
    </xf>
    <xf numFmtId="0" fontId="62" fillId="42" borderId="48" xfId="42" applyFont="1" applyFill="1" applyBorder="1" applyAlignment="1" applyProtection="1">
      <alignment horizontal="center" vertical="top" wrapText="1"/>
      <protection locked="0"/>
    </xf>
    <xf numFmtId="0" fontId="62" fillId="42" borderId="70" xfId="42" applyFont="1" applyFill="1" applyBorder="1" applyAlignment="1" applyProtection="1">
      <alignment horizontal="center" vertical="top" wrapText="1"/>
      <protection locked="0"/>
    </xf>
    <xf numFmtId="4" fontId="0" fillId="41" borderId="54" xfId="0" applyNumberFormat="1" applyFill="1" applyBorder="1" applyAlignment="1" applyProtection="1">
      <alignment horizontal="right" vertical="center" wrapText="1"/>
      <protection locked="0"/>
    </xf>
    <xf numFmtId="4" fontId="0" fillId="41" borderId="62" xfId="0" applyNumberFormat="1" applyFill="1" applyBorder="1" applyAlignment="1" applyProtection="1">
      <alignment horizontal="right" vertical="center" wrapText="1"/>
      <protection locked="0"/>
    </xf>
    <xf numFmtId="4" fontId="0" fillId="41" borderId="62" xfId="0" applyNumberFormat="1" applyFill="1" applyBorder="1" applyAlignment="1" applyProtection="1">
      <alignment horizontal="right" vertical="center"/>
      <protection locked="0"/>
    </xf>
    <xf numFmtId="0" fontId="0" fillId="43" borderId="62" xfId="0" applyNumberFormat="1" applyFill="1" applyBorder="1" applyAlignment="1" applyProtection="1">
      <alignment horizontal="left" vertical="center" wrapText="1"/>
      <protection/>
    </xf>
    <xf numFmtId="0" fontId="0" fillId="41" borderId="63" xfId="0" applyNumberFormat="1" applyFill="1" applyBorder="1" applyAlignment="1" applyProtection="1">
      <alignment horizontal="left" vertical="center"/>
      <protection locked="0"/>
    </xf>
    <xf numFmtId="0" fontId="0" fillId="43" borderId="67" xfId="0" applyNumberFormat="1" applyFill="1" applyBorder="1" applyAlignment="1" applyProtection="1">
      <alignment vertical="top" wrapText="1"/>
      <protection/>
    </xf>
    <xf numFmtId="0" fontId="0" fillId="43" borderId="38" xfId="57" applyNumberFormat="1" applyFill="1" applyBorder="1" applyAlignment="1" applyProtection="1">
      <alignment horizontal="center" vertical="center" wrapText="1"/>
      <protection/>
    </xf>
    <xf numFmtId="0" fontId="0" fillId="44" borderId="71" xfId="0" applyNumberFormat="1" applyFill="1" applyBorder="1" applyAlignment="1" applyProtection="1">
      <alignment horizontal="center" vertical="center" wrapText="1"/>
      <protection locked="0"/>
    </xf>
    <xf numFmtId="0" fontId="0" fillId="0" borderId="63" xfId="0" applyNumberFormat="1" applyFill="1" applyBorder="1" applyAlignment="1" applyProtection="1">
      <alignment horizontal="left" vertical="top" wrapText="1"/>
      <protection/>
    </xf>
    <xf numFmtId="49" fontId="59" fillId="0" borderId="0" xfId="54" applyNumberFormat="1" applyFont="1" applyBorder="1" applyAlignment="1" applyProtection="1">
      <alignment vertical="top"/>
      <protection/>
    </xf>
    <xf numFmtId="14" fontId="59"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2" fillId="0" borderId="0" xfId="42" applyFont="1" applyFill="1" applyBorder="1" applyAlignment="1" applyProtection="1">
      <alignment/>
      <protection/>
    </xf>
    <xf numFmtId="0" fontId="6" fillId="36" borderId="12" xfId="62" applyFont="1" applyFill="1" applyBorder="1" applyAlignment="1" applyProtection="1">
      <alignment horizontal="center" vertical="center" wrapText="1"/>
      <protection/>
    </xf>
    <xf numFmtId="14" fontId="5" fillId="0" borderId="0" xfId="62" applyNumberFormat="1" applyFont="1" applyFill="1" applyBorder="1" applyAlignment="1" applyProtection="1">
      <alignment horizontal="center" vertical="center" wrapText="1"/>
      <protection/>
    </xf>
    <xf numFmtId="0" fontId="0" fillId="0" borderId="67" xfId="54" applyFont="1" applyBorder="1" applyAlignment="1">
      <alignment horizontal="center" vertical="center"/>
      <protection/>
    </xf>
    <xf numFmtId="14" fontId="0" fillId="41" borderId="72" xfId="0" applyNumberFormat="1" applyFill="1" applyBorder="1" applyAlignment="1" applyProtection="1">
      <alignment horizontal="right"/>
      <protection locked="0"/>
    </xf>
    <xf numFmtId="0" fontId="0" fillId="41" borderId="72" xfId="0" applyNumberFormat="1" applyFill="1" applyBorder="1" applyAlignment="1" applyProtection="1">
      <alignment horizontal="left" vertical="center" wrapText="1"/>
      <protection locked="0"/>
    </xf>
    <xf numFmtId="4" fontId="0" fillId="41" borderId="68" xfId="0" applyNumberFormat="1" applyFill="1" applyBorder="1" applyAlignment="1" applyProtection="1">
      <alignment horizontal="center"/>
      <protection locked="0"/>
    </xf>
    <xf numFmtId="0" fontId="0" fillId="41" borderId="52" xfId="0" applyNumberFormat="1" applyFill="1" applyBorder="1" applyAlignment="1" applyProtection="1">
      <alignment horizontal="center" vertical="center"/>
      <protection locked="0"/>
    </xf>
    <xf numFmtId="0" fontId="0" fillId="41" borderId="40" xfId="0" applyNumberFormat="1" applyFill="1" applyBorder="1" applyAlignment="1" applyProtection="1">
      <alignment horizontal="center" vertical="center"/>
      <protection locked="0"/>
    </xf>
    <xf numFmtId="0" fontId="6" fillId="40" borderId="53" xfId="59" applyFont="1" applyFill="1" applyBorder="1" applyAlignment="1" applyProtection="1">
      <alignment horizontal="center" vertical="center" wrapText="1"/>
      <protection/>
    </xf>
    <xf numFmtId="0" fontId="5" fillId="33" borderId="73" xfId="63" applyFont="1" applyFill="1" applyBorder="1" applyAlignment="1" applyProtection="1">
      <alignment horizontal="center" vertical="center" wrapText="1"/>
      <protection/>
    </xf>
    <xf numFmtId="0" fontId="5" fillId="33" borderId="54" xfId="63" applyFont="1" applyFill="1" applyBorder="1" applyAlignment="1" applyProtection="1">
      <alignment horizontal="center" vertical="center" wrapText="1"/>
      <protection/>
    </xf>
    <xf numFmtId="0" fontId="6" fillId="40" borderId="74" xfId="58" applyFont="1" applyFill="1" applyBorder="1" applyAlignment="1" applyProtection="1">
      <alignment horizontal="center" vertical="center" wrapText="1"/>
      <protection/>
    </xf>
    <xf numFmtId="14" fontId="0" fillId="41" borderId="62" xfId="0" applyNumberFormat="1" applyFill="1" applyBorder="1" applyAlignment="1" applyProtection="1">
      <alignment horizontal="right"/>
      <protection locked="0"/>
    </xf>
    <xf numFmtId="0" fontId="0" fillId="41" borderId="62" xfId="0" applyNumberFormat="1" applyFill="1" applyBorder="1" applyAlignment="1" applyProtection="1">
      <alignment horizontal="left" vertical="center" wrapText="1"/>
      <protection locked="0"/>
    </xf>
    <xf numFmtId="0" fontId="0" fillId="41" borderId="63" xfId="0" applyNumberFormat="1" applyFill="1" applyBorder="1" applyAlignment="1" applyProtection="1">
      <alignment horizontal="left" vertical="center" wrapText="1"/>
      <protection locked="0"/>
    </xf>
    <xf numFmtId="0" fontId="62" fillId="42" borderId="46" xfId="42" applyFont="1" applyFill="1" applyBorder="1" applyAlignment="1" applyProtection="1">
      <alignment horizontal="center" vertical="top" wrapText="1"/>
      <protection locked="0"/>
    </xf>
    <xf numFmtId="0" fontId="5" fillId="33" borderId="73" xfId="63" applyFont="1" applyFill="1" applyBorder="1" applyAlignment="1" applyProtection="1">
      <alignment vertical="center" wrapText="1"/>
      <protection/>
    </xf>
    <xf numFmtId="0" fontId="5" fillId="33" borderId="44" xfId="63" applyFont="1" applyFill="1" applyBorder="1" applyAlignment="1" applyProtection="1">
      <alignment horizontal="center" vertical="distributed" wrapText="1"/>
      <protection/>
    </xf>
    <xf numFmtId="0" fontId="5" fillId="33" borderId="73" xfId="63" applyFont="1" applyFill="1" applyBorder="1" applyAlignment="1" applyProtection="1">
      <alignment horizontal="center" vertical="distributed" wrapText="1"/>
      <protection/>
    </xf>
    <xf numFmtId="0" fontId="0" fillId="43" borderId="72" xfId="0" applyNumberFormat="1" applyFill="1" applyBorder="1" applyAlignment="1" applyProtection="1">
      <alignment horizontal="left" vertical="center" wrapText="1"/>
      <protection/>
    </xf>
    <xf numFmtId="4" fontId="0" fillId="41" borderId="62" xfId="0" applyNumberFormat="1" applyFill="1" applyBorder="1" applyAlignment="1" applyProtection="1">
      <alignment horizontal="left" vertical="center" wrapText="1"/>
      <protection locked="0"/>
    </xf>
    <xf numFmtId="0" fontId="5" fillId="33" borderId="68" xfId="63" applyFont="1" applyFill="1" applyBorder="1" applyAlignment="1" applyProtection="1">
      <alignment vertical="center" wrapText="1"/>
      <protection/>
    </xf>
    <xf numFmtId="4" fontId="0" fillId="41" borderId="40" xfId="0" applyNumberFormat="1" applyFill="1" applyBorder="1" applyAlignment="1" applyProtection="1">
      <alignment horizontal="left" vertical="center" wrapText="1"/>
      <protection locked="0"/>
    </xf>
    <xf numFmtId="0" fontId="5" fillId="33" borderId="54" xfId="63" applyFont="1" applyFill="1" applyBorder="1" applyAlignment="1" applyProtection="1">
      <alignment horizontal="center" vertical="distributed" wrapText="1"/>
      <protection/>
    </xf>
    <xf numFmtId="0" fontId="5" fillId="33" borderId="36" xfId="63" applyFont="1" applyFill="1" applyBorder="1" applyAlignment="1" applyProtection="1">
      <alignment horizontal="center" vertical="center" wrapText="1"/>
      <protection/>
    </xf>
    <xf numFmtId="0" fontId="62" fillId="42" borderId="75" xfId="42" applyFont="1" applyFill="1" applyBorder="1" applyAlignment="1" applyProtection="1">
      <alignment horizontal="center" vertical="top" wrapText="1"/>
      <protection locked="0"/>
    </xf>
    <xf numFmtId="4" fontId="0" fillId="41" borderId="62" xfId="0" applyNumberFormat="1" applyFill="1" applyBorder="1" applyAlignment="1" applyProtection="1">
      <alignment horizontal="left" vertical="center" wrapText="1"/>
      <protection/>
    </xf>
    <xf numFmtId="4" fontId="0" fillId="41" borderId="62" xfId="0" applyNumberFormat="1" applyFill="1" applyBorder="1" applyAlignment="1" applyProtection="1">
      <alignment horizontal="right" vertical="center" wrapText="1"/>
      <protection/>
    </xf>
    <xf numFmtId="14" fontId="0" fillId="41" borderId="62" xfId="0" applyNumberFormat="1" applyFill="1" applyBorder="1" applyAlignment="1" applyProtection="1">
      <alignment horizontal="right"/>
      <protection/>
    </xf>
    <xf numFmtId="0" fontId="0" fillId="41" borderId="62" xfId="0" applyNumberFormat="1" applyFill="1" applyBorder="1" applyAlignment="1" applyProtection="1">
      <alignment horizontal="left" vertical="center" wrapText="1"/>
      <protection/>
    </xf>
    <xf numFmtId="0" fontId="0" fillId="41" borderId="63" xfId="0" applyNumberFormat="1" applyFill="1" applyBorder="1" applyAlignment="1" applyProtection="1">
      <alignment horizontal="left" vertical="center" wrapText="1"/>
      <protection/>
    </xf>
    <xf numFmtId="0" fontId="0" fillId="41" borderId="51" xfId="0" applyNumberFormat="1" applyFill="1" applyBorder="1" applyAlignment="1" applyProtection="1">
      <alignment horizontal="left" vertical="center" wrapText="1"/>
      <protection/>
    </xf>
    <xf numFmtId="0" fontId="0" fillId="41" borderId="42" xfId="0" applyNumberFormat="1" applyFill="1" applyBorder="1" applyAlignment="1" applyProtection="1">
      <alignment horizontal="left" vertical="center" wrapText="1"/>
      <protection/>
    </xf>
    <xf numFmtId="14" fontId="0" fillId="41" borderId="42" xfId="0" applyNumberFormat="1" applyFill="1" applyBorder="1" applyAlignment="1" applyProtection="1">
      <alignment horizontal="right"/>
      <protection/>
    </xf>
    <xf numFmtId="0" fontId="0" fillId="0" borderId="0" xfId="0" applyAlignment="1">
      <alignment/>
    </xf>
    <xf numFmtId="0" fontId="0" fillId="0" borderId="0" xfId="0" applyFill="1" applyAlignment="1" applyProtection="1">
      <alignment/>
      <protection/>
    </xf>
    <xf numFmtId="4" fontId="0" fillId="41" borderId="42" xfId="0" applyNumberFormat="1" applyFill="1" applyBorder="1" applyAlignment="1" applyProtection="1">
      <alignment horizontal="right" vertical="center" wrapText="1"/>
      <protection locked="0"/>
    </xf>
    <xf numFmtId="14" fontId="0" fillId="41" borderId="42" xfId="0" applyNumberFormat="1" applyFill="1" applyBorder="1" applyAlignment="1" applyProtection="1">
      <alignment horizontal="right"/>
      <protection locked="0"/>
    </xf>
    <xf numFmtId="0" fontId="38" fillId="39" borderId="0" xfId="0" applyFont="1" applyFill="1" applyBorder="1" applyAlignment="1">
      <alignment/>
    </xf>
    <xf numFmtId="0" fontId="0" fillId="0" borderId="49" xfId="0" applyBorder="1" applyAlignment="1">
      <alignment/>
    </xf>
    <xf numFmtId="0" fontId="0" fillId="0" borderId="50" xfId="0" applyBorder="1" applyAlignment="1">
      <alignment/>
    </xf>
    <xf numFmtId="0" fontId="0" fillId="41" borderId="42" xfId="0" applyNumberFormat="1" applyFill="1" applyBorder="1" applyAlignment="1" applyProtection="1">
      <alignment horizontal="left" vertical="center" wrapText="1"/>
      <protection locked="0"/>
    </xf>
    <xf numFmtId="0" fontId="0" fillId="41" borderId="51" xfId="0" applyNumberFormat="1" applyFill="1" applyBorder="1" applyAlignment="1" applyProtection="1">
      <alignment horizontal="left" vertical="center" wrapText="1"/>
      <protection locked="0"/>
    </xf>
    <xf numFmtId="0" fontId="0" fillId="41" borderId="76" xfId="0" applyNumberFormat="1" applyFill="1" applyBorder="1" applyAlignment="1" applyProtection="1">
      <alignment horizontal="left" vertical="top" wrapText="1"/>
      <protection locked="0"/>
    </xf>
    <xf numFmtId="0" fontId="0" fillId="41" borderId="77" xfId="0" applyNumberFormat="1" applyFill="1" applyBorder="1" applyAlignment="1" applyProtection="1">
      <alignment horizontal="left" vertical="top" wrapText="1"/>
      <protection locked="0"/>
    </xf>
    <xf numFmtId="0" fontId="0" fillId="0" borderId="66" xfId="0" applyFill="1" applyBorder="1" applyAlignment="1" applyProtection="1">
      <alignment horizontal="center" vertical="center" wrapText="1"/>
      <protection/>
    </xf>
    <xf numFmtId="4" fontId="0" fillId="41" borderId="62" xfId="0" applyNumberFormat="1" applyFill="1" applyBorder="1" applyAlignment="1" applyProtection="1">
      <alignment horizontal="left" vertical="center" wrapText="1"/>
      <protection/>
    </xf>
    <xf numFmtId="4" fontId="0" fillId="41" borderId="62" xfId="0" applyNumberFormat="1" applyFill="1" applyBorder="1" applyAlignment="1" applyProtection="1">
      <alignment horizontal="right" vertical="center" wrapText="1"/>
      <protection/>
    </xf>
    <xf numFmtId="14" fontId="0" fillId="41" borderId="62" xfId="0" applyNumberFormat="1" applyFill="1" applyBorder="1" applyAlignment="1" applyProtection="1">
      <alignment horizontal="right"/>
      <protection/>
    </xf>
    <xf numFmtId="0" fontId="0" fillId="41" borderId="62" xfId="0" applyNumberFormat="1" applyFill="1" applyBorder="1" applyAlignment="1" applyProtection="1">
      <alignment horizontal="left" vertical="center" wrapText="1"/>
      <protection/>
    </xf>
    <xf numFmtId="0" fontId="0" fillId="41" borderId="63" xfId="0" applyNumberFormat="1" applyFill="1" applyBorder="1" applyAlignment="1" applyProtection="1">
      <alignment horizontal="left" vertical="center" wrapText="1"/>
      <protection/>
    </xf>
    <xf numFmtId="0" fontId="5" fillId="33" borderId="42" xfId="63" applyFont="1" applyFill="1" applyBorder="1" applyAlignment="1" applyProtection="1">
      <alignment horizontal="center" vertical="center" wrapText="1"/>
      <protection locked="0"/>
    </xf>
    <xf numFmtId="0" fontId="0" fillId="41" borderId="38" xfId="57" applyNumberFormat="1" applyFont="1" applyFill="1" applyBorder="1" applyAlignment="1" applyProtection="1">
      <alignment horizontal="left" vertical="center" wrapText="1"/>
      <protection locked="0"/>
    </xf>
    <xf numFmtId="0" fontId="0" fillId="41" borderId="38"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Alignment="1">
      <alignment horizontal="right"/>
    </xf>
    <xf numFmtId="173" fontId="5" fillId="44" borderId="78" xfId="64" applyNumberFormat="1" applyFont="1" applyFill="1" applyBorder="1" applyAlignment="1" applyProtection="1">
      <alignment horizontal="center" vertical="center" wrapText="1"/>
      <protection locked="0"/>
    </xf>
    <xf numFmtId="173" fontId="5" fillId="44" borderId="79" xfId="64" applyNumberFormat="1" applyFont="1" applyFill="1" applyBorder="1" applyAlignment="1" applyProtection="1">
      <alignment horizontal="center" vertical="center" wrapText="1"/>
      <protection locked="0"/>
    </xf>
    <xf numFmtId="0" fontId="42" fillId="44" borderId="80" xfId="42" applyNumberFormat="1" applyFill="1" applyBorder="1" applyAlignment="1" applyProtection="1">
      <alignment horizontal="center" vertical="center" wrapText="1"/>
      <protection locked="0"/>
    </xf>
    <xf numFmtId="0" fontId="5" fillId="44" borderId="81" xfId="64" applyNumberFormat="1" applyFont="1" applyFill="1" applyBorder="1" applyAlignment="1" applyProtection="1">
      <alignment horizontal="center" vertical="center" wrapText="1"/>
      <protection locked="0"/>
    </xf>
    <xf numFmtId="0" fontId="5" fillId="44" borderId="78" xfId="64" applyNumberFormat="1" applyFont="1" applyFill="1" applyBorder="1" applyAlignment="1" applyProtection="1">
      <alignment horizontal="center" vertical="center" wrapText="1"/>
      <protection locked="0"/>
    </xf>
    <xf numFmtId="0" fontId="5" fillId="44" borderId="79" xfId="64" applyNumberFormat="1" applyFont="1" applyFill="1" applyBorder="1" applyAlignment="1" applyProtection="1">
      <alignment horizontal="center" vertical="center" wrapText="1"/>
      <protection locked="0"/>
    </xf>
    <xf numFmtId="0" fontId="6" fillId="33" borderId="11" xfId="62" applyFont="1" applyFill="1" applyBorder="1" applyAlignment="1" applyProtection="1">
      <alignment horizontal="center" vertical="center" wrapText="1"/>
      <protection/>
    </xf>
    <xf numFmtId="0" fontId="6" fillId="33" borderId="82" xfId="62" applyFont="1" applyFill="1" applyBorder="1" applyAlignment="1" applyProtection="1">
      <alignment horizontal="center" vertical="center" wrapText="1"/>
      <protection/>
    </xf>
    <xf numFmtId="0" fontId="6" fillId="33" borderId="83" xfId="62" applyFont="1" applyFill="1" applyBorder="1" applyAlignment="1" applyProtection="1">
      <alignment horizontal="center" vertical="center" wrapText="1"/>
      <protection/>
    </xf>
    <xf numFmtId="0" fontId="5" fillId="41" borderId="80" xfId="64" applyNumberFormat="1" applyFont="1" applyFill="1" applyBorder="1" applyAlignment="1" applyProtection="1">
      <alignment horizontal="center" vertical="center" wrapText="1"/>
      <protection locked="0"/>
    </xf>
    <xf numFmtId="0" fontId="5" fillId="41" borderId="81" xfId="64" applyNumberFormat="1" applyFont="1" applyFill="1" applyBorder="1" applyAlignment="1" applyProtection="1">
      <alignment horizontal="center" vertical="center" wrapText="1"/>
      <protection locked="0"/>
    </xf>
    <xf numFmtId="0" fontId="5" fillId="41" borderId="78" xfId="64" applyNumberFormat="1" applyFont="1" applyFill="1" applyBorder="1" applyAlignment="1" applyProtection="1">
      <alignment horizontal="center" vertical="center" wrapText="1"/>
      <protection locked="0"/>
    </xf>
    <xf numFmtId="0" fontId="5" fillId="41" borderId="79" xfId="64" applyNumberFormat="1" applyFont="1" applyFill="1" applyBorder="1" applyAlignment="1" applyProtection="1">
      <alignment horizontal="center" vertical="center" wrapText="1"/>
      <protection locked="0"/>
    </xf>
    <xf numFmtId="0" fontId="5" fillId="41" borderId="79" xfId="62" applyNumberFormat="1" applyFont="1" applyFill="1" applyBorder="1" applyAlignment="1" applyProtection="1">
      <alignment horizontal="center" vertical="center" wrapText="1"/>
      <protection locked="0"/>
    </xf>
    <xf numFmtId="0" fontId="5" fillId="41" borderId="84" xfId="62" applyNumberFormat="1" applyFont="1" applyFill="1" applyBorder="1" applyAlignment="1" applyProtection="1">
      <alignment horizontal="center" vertical="center" wrapText="1"/>
      <protection locked="0"/>
    </xf>
    <xf numFmtId="0" fontId="5" fillId="41" borderId="80" xfId="62" applyNumberFormat="1" applyFont="1" applyFill="1" applyBorder="1" applyAlignment="1" applyProtection="1">
      <alignment horizontal="center" vertical="center" wrapText="1"/>
      <protection locked="0"/>
    </xf>
    <xf numFmtId="0" fontId="5" fillId="41" borderId="81" xfId="62" applyNumberFormat="1" applyFont="1" applyFill="1" applyBorder="1" applyAlignment="1" applyProtection="1">
      <alignment horizontal="center" vertical="center" wrapText="1"/>
      <protection locked="0"/>
    </xf>
    <xf numFmtId="0" fontId="5" fillId="43" borderId="82" xfId="64" applyNumberFormat="1" applyFont="1" applyFill="1" applyBorder="1" applyAlignment="1" applyProtection="1">
      <alignment horizontal="center" vertical="center" wrapText="1"/>
      <protection/>
    </xf>
    <xf numFmtId="0" fontId="5" fillId="43" borderId="83" xfId="64" applyNumberFormat="1" applyFont="1" applyFill="1" applyBorder="1" applyAlignment="1" applyProtection="1">
      <alignment horizontal="center" vertical="center" wrapText="1"/>
      <protection/>
    </xf>
    <xf numFmtId="49" fontId="5" fillId="43" borderId="78" xfId="64" applyNumberFormat="1" applyFont="1" applyFill="1" applyBorder="1" applyAlignment="1" applyProtection="1">
      <alignment horizontal="center" vertical="center" wrapText="1"/>
      <protection/>
    </xf>
    <xf numFmtId="49" fontId="5" fillId="43" borderId="79" xfId="64" applyNumberFormat="1" applyFont="1" applyFill="1" applyBorder="1" applyAlignment="1" applyProtection="1">
      <alignment horizontal="center" vertical="center" wrapText="1"/>
      <protection/>
    </xf>
    <xf numFmtId="49" fontId="5" fillId="43" borderId="80" xfId="64" applyNumberFormat="1" applyFont="1" applyFill="1" applyBorder="1" applyAlignment="1" applyProtection="1">
      <alignment horizontal="center" vertical="center" wrapText="1"/>
      <protection/>
    </xf>
    <xf numFmtId="49" fontId="5" fillId="43" borderId="81" xfId="64" applyNumberFormat="1" applyFont="1" applyFill="1" applyBorder="1" applyAlignment="1" applyProtection="1">
      <alignment horizontal="center" vertical="center" wrapText="1"/>
      <protection/>
    </xf>
    <xf numFmtId="0" fontId="6" fillId="0" borderId="11" xfId="62" applyFont="1" applyFill="1" applyBorder="1" applyAlignment="1" applyProtection="1">
      <alignment horizontal="center" vertical="center" wrapText="1"/>
      <protection/>
    </xf>
    <xf numFmtId="0" fontId="6" fillId="0" borderId="82" xfId="62" applyFont="1" applyFill="1" applyBorder="1" applyAlignment="1" applyProtection="1">
      <alignment horizontal="center" vertical="center" wrapText="1"/>
      <protection/>
    </xf>
    <xf numFmtId="0" fontId="6" fillId="0" borderId="83" xfId="62" applyFont="1" applyFill="1" applyBorder="1" applyAlignment="1" applyProtection="1">
      <alignment horizontal="center" vertical="center" wrapText="1"/>
      <protection/>
    </xf>
    <xf numFmtId="49" fontId="5" fillId="44" borderId="80" xfId="62" applyNumberFormat="1" applyFont="1" applyFill="1" applyBorder="1" applyAlignment="1" applyProtection="1">
      <alignment horizontal="center" vertical="center" wrapText="1"/>
      <protection locked="0"/>
    </xf>
    <xf numFmtId="49" fontId="5" fillId="44" borderId="81" xfId="62" applyNumberFormat="1" applyFont="1" applyFill="1" applyBorder="1" applyAlignment="1" applyProtection="1">
      <alignment horizontal="center" vertical="center" wrapText="1"/>
      <protection locked="0"/>
    </xf>
    <xf numFmtId="14" fontId="5" fillId="41" borderId="79" xfId="64" applyNumberFormat="1" applyFont="1" applyFill="1" applyBorder="1" applyAlignment="1" applyProtection="1">
      <alignment horizontal="center" vertical="center" wrapText="1"/>
      <protection locked="0"/>
    </xf>
    <xf numFmtId="14" fontId="5" fillId="41" borderId="84" xfId="64" applyNumberFormat="1" applyFont="1" applyFill="1" applyBorder="1" applyAlignment="1" applyProtection="1">
      <alignment horizontal="center" vertical="center" wrapText="1"/>
      <protection locked="0"/>
    </xf>
    <xf numFmtId="0" fontId="6" fillId="34" borderId="0" xfId="62" applyFont="1" applyFill="1" applyBorder="1" applyAlignment="1" applyProtection="1">
      <alignment horizontal="center" vertical="center" wrapText="1"/>
      <protection/>
    </xf>
    <xf numFmtId="0" fontId="5" fillId="33" borderId="85" xfId="62" applyFont="1" applyFill="1" applyBorder="1" applyAlignment="1" applyProtection="1">
      <alignment horizontal="center" vertical="center" wrapText="1"/>
      <protection/>
    </xf>
    <xf numFmtId="0" fontId="5" fillId="33" borderId="0" xfId="62" applyFont="1" applyFill="1" applyBorder="1" applyAlignment="1" applyProtection="1">
      <alignment horizontal="center" vertical="center" wrapText="1"/>
      <protection/>
    </xf>
    <xf numFmtId="14" fontId="5" fillId="33" borderId="0" xfId="64"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14" fontId="5" fillId="41" borderId="78" xfId="64" applyNumberFormat="1" applyFont="1" applyFill="1" applyBorder="1" applyAlignment="1" applyProtection="1">
      <alignment horizontal="center" vertical="center" wrapText="1"/>
      <protection locked="0"/>
    </xf>
    <xf numFmtId="14" fontId="6" fillId="0" borderId="0" xfId="42" applyNumberFormat="1" applyFont="1" applyFill="1" applyBorder="1" applyAlignment="1" applyProtection="1">
      <alignment horizontal="left" vertical="top" wrapText="1"/>
      <protection/>
    </xf>
    <xf numFmtId="0" fontId="6" fillId="40" borderId="40"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6" fillId="36" borderId="15"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16" xfId="0" applyFont="1" applyFill="1" applyBorder="1" applyAlignment="1">
      <alignment horizontal="center" vertical="center"/>
    </xf>
    <xf numFmtId="0" fontId="66" fillId="36" borderId="14"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66" fillId="36" borderId="19" xfId="0" applyFont="1" applyFill="1" applyBorder="1" applyAlignment="1">
      <alignment horizontal="center" vertical="top" wrapText="1"/>
    </xf>
    <xf numFmtId="0" fontId="66" fillId="36" borderId="17" xfId="0" applyFont="1" applyFill="1" applyBorder="1" applyAlignment="1">
      <alignment horizontal="center" vertical="center"/>
    </xf>
    <xf numFmtId="0" fontId="66" fillId="36" borderId="24" xfId="0" applyFont="1" applyFill="1" applyBorder="1" applyAlignment="1">
      <alignment horizontal="center" vertical="center"/>
    </xf>
    <xf numFmtId="0" fontId="66" fillId="36" borderId="18" xfId="0" applyFont="1" applyFill="1" applyBorder="1" applyAlignment="1">
      <alignment horizontal="center" vertical="center"/>
    </xf>
    <xf numFmtId="0" fontId="6" fillId="40" borderId="40" xfId="58" applyFont="1" applyFill="1" applyBorder="1" applyAlignment="1" applyProtection="1">
      <alignment horizontal="center" vertical="center" wrapText="1"/>
      <protection/>
    </xf>
    <xf numFmtId="0" fontId="66" fillId="36" borderId="15" xfId="0" applyFont="1" applyFill="1" applyBorder="1" applyAlignment="1">
      <alignment horizontal="center" vertical="center" wrapText="1"/>
    </xf>
    <xf numFmtId="0" fontId="66" fillId="36" borderId="0" xfId="0" applyFont="1" applyFill="1" applyBorder="1" applyAlignment="1">
      <alignment horizontal="center" vertical="center" wrapText="1"/>
    </xf>
    <xf numFmtId="0" fontId="66" fillId="36" borderId="16" xfId="0" applyFont="1" applyFill="1" applyBorder="1" applyAlignment="1">
      <alignment horizontal="center" vertical="center" wrapText="1"/>
    </xf>
    <xf numFmtId="0" fontId="6" fillId="40" borderId="72" xfId="59" applyFont="1" applyFill="1" applyBorder="1" applyAlignment="1" applyProtection="1">
      <alignment horizontal="center" vertical="center" wrapText="1"/>
      <protection/>
    </xf>
    <xf numFmtId="0" fontId="6" fillId="40" borderId="64" xfId="59" applyFont="1" applyFill="1" applyBorder="1" applyAlignment="1" applyProtection="1">
      <alignment horizontal="center" vertical="center" wrapText="1"/>
      <protection/>
    </xf>
    <xf numFmtId="0" fontId="6" fillId="40" borderId="38" xfId="59" applyFont="1" applyFill="1" applyBorder="1" applyAlignment="1" applyProtection="1">
      <alignment horizontal="center" vertical="center" wrapText="1"/>
      <protection/>
    </xf>
    <xf numFmtId="0" fontId="6" fillId="40" borderId="47" xfId="59" applyFont="1" applyFill="1" applyBorder="1" applyAlignment="1" applyProtection="1">
      <alignment horizontal="center" vertical="center" wrapText="1"/>
      <protection/>
    </xf>
    <xf numFmtId="0" fontId="6" fillId="40" borderId="52" xfId="59" applyFont="1" applyFill="1" applyBorder="1" applyAlignment="1" applyProtection="1">
      <alignment horizontal="center" vertical="center" wrapText="1"/>
      <protection/>
    </xf>
    <xf numFmtId="0" fontId="6" fillId="40" borderId="53"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2" xfId="58" applyFont="1" applyFill="1" applyBorder="1" applyAlignment="1" applyProtection="1">
      <alignment horizontal="center" vertical="center" wrapText="1"/>
      <protection/>
    </xf>
    <xf numFmtId="0" fontId="5" fillId="0" borderId="86" xfId="63" applyFont="1" applyFill="1" applyBorder="1" applyAlignment="1" applyProtection="1">
      <alignment horizontal="left" vertical="center" wrapText="1"/>
      <protection/>
    </xf>
    <xf numFmtId="0" fontId="5" fillId="0" borderId="45" xfId="63" applyFont="1" applyFill="1" applyBorder="1" applyAlignment="1" applyProtection="1">
      <alignment horizontal="left" vertical="center" wrapText="1"/>
      <protection/>
    </xf>
    <xf numFmtId="0" fontId="6" fillId="40" borderId="51" xfId="55" applyFont="1" applyFill="1" applyBorder="1" applyAlignment="1" applyProtection="1">
      <alignment horizontal="center" vertical="center" wrapText="1"/>
      <protection/>
    </xf>
    <xf numFmtId="0" fontId="6" fillId="40" borderId="43" xfId="55" applyFont="1" applyFill="1" applyBorder="1" applyAlignment="1" applyProtection="1">
      <alignment horizontal="center" vertical="center" wrapText="1"/>
      <protection/>
    </xf>
    <xf numFmtId="0" fontId="6" fillId="40" borderId="77" xfId="55"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40" borderId="64" xfId="58" applyFont="1" applyFill="1" applyBorder="1" applyAlignment="1" applyProtection="1">
      <alignment horizontal="center" vertical="center" wrapText="1"/>
      <protection/>
    </xf>
    <xf numFmtId="0" fontId="6" fillId="40" borderId="38" xfId="58"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4" xfId="59" applyFont="1" applyFill="1" applyBorder="1" applyAlignment="1" applyProtection="1">
      <alignment horizontal="center" vertical="center" wrapText="1"/>
      <protection/>
    </xf>
    <xf numFmtId="0" fontId="6" fillId="40" borderId="73" xfId="59" applyFont="1" applyFill="1" applyBorder="1" applyAlignment="1" applyProtection="1">
      <alignment horizontal="center" vertical="center" wrapText="1"/>
      <protection/>
    </xf>
    <xf numFmtId="0" fontId="6" fillId="40" borderId="36" xfId="59" applyFont="1" applyFill="1" applyBorder="1" applyAlignment="1" applyProtection="1">
      <alignment horizontal="center" vertical="center" wrapText="1"/>
      <protection/>
    </xf>
    <xf numFmtId="0" fontId="6" fillId="40" borderId="87" xfId="59" applyFont="1" applyFill="1" applyBorder="1" applyAlignment="1" applyProtection="1">
      <alignment horizontal="center" vertical="center" wrapText="1"/>
      <protection/>
    </xf>
    <xf numFmtId="0" fontId="6" fillId="40" borderId="88" xfId="59" applyFont="1" applyFill="1" applyBorder="1" applyAlignment="1" applyProtection="1">
      <alignment horizontal="center" vertical="center" wrapText="1"/>
      <protection/>
    </xf>
    <xf numFmtId="0" fontId="6" fillId="40" borderId="89" xfId="59" applyFont="1" applyFill="1" applyBorder="1" applyAlignment="1" applyProtection="1">
      <alignment horizontal="center" vertical="center" wrapText="1"/>
      <protection/>
    </xf>
    <xf numFmtId="0" fontId="6" fillId="40" borderId="37" xfId="59" applyFont="1" applyFill="1" applyBorder="1" applyAlignment="1" applyProtection="1">
      <alignment horizontal="center" vertical="center" wrapText="1"/>
      <protection/>
    </xf>
    <xf numFmtId="0" fontId="6" fillId="40" borderId="62" xfId="58" applyFont="1" applyFill="1" applyBorder="1" applyAlignment="1" applyProtection="1">
      <alignment horizontal="center" vertical="center" wrapText="1"/>
      <protection/>
    </xf>
    <xf numFmtId="0" fontId="6" fillId="40" borderId="90" xfId="58" applyFont="1" applyFill="1" applyBorder="1" applyAlignment="1" applyProtection="1">
      <alignment horizontal="center" vertical="center" wrapText="1"/>
      <protection/>
    </xf>
    <xf numFmtId="0" fontId="6" fillId="40" borderId="91" xfId="58" applyFont="1" applyFill="1" applyBorder="1" applyAlignment="1" applyProtection="1">
      <alignment horizontal="center" vertical="center" wrapText="1"/>
      <protection/>
    </xf>
    <xf numFmtId="0" fontId="6" fillId="40" borderId="90" xfId="59" applyFont="1" applyFill="1" applyBorder="1" applyAlignment="1" applyProtection="1">
      <alignment horizontal="center" vertical="center" wrapText="1"/>
      <protection/>
    </xf>
    <xf numFmtId="0" fontId="6" fillId="40" borderId="91" xfId="59" applyFont="1" applyFill="1" applyBorder="1" applyAlignment="1" applyProtection="1">
      <alignment horizontal="center" vertical="center" wrapText="1"/>
      <protection/>
    </xf>
    <xf numFmtId="0" fontId="6" fillId="40" borderId="67" xfId="59" applyFont="1" applyFill="1" applyBorder="1" applyAlignment="1" applyProtection="1">
      <alignment horizontal="center" vertical="center" wrapText="1"/>
      <protection/>
    </xf>
    <xf numFmtId="0" fontId="5" fillId="41" borderId="52" xfId="63" applyFont="1" applyFill="1" applyBorder="1" applyAlignment="1" applyProtection="1">
      <alignment horizontal="center" vertical="center" wrapText="1"/>
      <protection locked="0"/>
    </xf>
    <xf numFmtId="0" fontId="5" fillId="33" borderId="52" xfId="63" applyFont="1" applyFill="1" applyBorder="1" applyAlignment="1" applyProtection="1">
      <alignment horizontal="center" vertical="center" wrapText="1"/>
      <protection/>
    </xf>
    <xf numFmtId="0" fontId="5" fillId="33" borderId="68" xfId="63" applyFont="1" applyFill="1" applyBorder="1" applyAlignment="1" applyProtection="1">
      <alignment horizontal="center" vertical="center" wrapText="1"/>
      <protection/>
    </xf>
    <xf numFmtId="0" fontId="5" fillId="33" borderId="47" xfId="63" applyFont="1" applyFill="1" applyBorder="1" applyAlignment="1" applyProtection="1">
      <alignment horizontal="center" vertical="center" wrapText="1"/>
      <protection/>
    </xf>
    <xf numFmtId="0" fontId="6" fillId="40" borderId="41"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17" xfId="0" applyFill="1" applyBorder="1" applyAlignment="1">
      <alignment horizontal="center" wrapText="1"/>
    </xf>
    <xf numFmtId="0" fontId="0" fillId="36" borderId="18" xfId="0" applyFill="1" applyBorder="1" applyAlignment="1">
      <alignment horizontal="center" wrapText="1"/>
    </xf>
    <xf numFmtId="0" fontId="46" fillId="0" borderId="61" xfId="0" applyFont="1" applyBorder="1" applyAlignment="1">
      <alignment horizontal="center" vertical="center" wrapText="1"/>
    </xf>
    <xf numFmtId="0" fontId="46" fillId="0" borderId="92" xfId="0" applyFont="1" applyBorder="1" applyAlignment="1">
      <alignment horizontal="center" vertical="center" wrapText="1"/>
    </xf>
    <xf numFmtId="0" fontId="0" fillId="36" borderId="24" xfId="0" applyFill="1" applyBorder="1" applyAlignment="1">
      <alignment horizontal="center" wrapText="1"/>
    </xf>
    <xf numFmtId="0" fontId="0" fillId="0" borderId="22" xfId="0" applyBorder="1" applyAlignment="1">
      <alignment horizontal="center" vertical="center" wrapText="1"/>
    </xf>
    <xf numFmtId="0" fontId="0" fillId="43" borderId="93" xfId="0" applyFill="1" applyBorder="1" applyAlignment="1" applyProtection="1">
      <alignment horizontal="left" vertical="center" wrapText="1"/>
      <protection/>
    </xf>
    <xf numFmtId="0" fontId="0" fillId="43" borderId="46" xfId="0" applyFill="1" applyBorder="1" applyAlignment="1" applyProtection="1">
      <alignment horizontal="left" vertical="center" wrapText="1"/>
      <protection/>
    </xf>
    <xf numFmtId="0" fontId="67" fillId="0" borderId="5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top" wrapText="1"/>
      <protection locked="0"/>
    </xf>
    <xf numFmtId="0" fontId="46" fillId="0" borderId="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0" xfId="0" applyFont="1" applyBorder="1" applyAlignment="1">
      <alignment horizontal="center" vertical="top" wrapText="1"/>
    </xf>
    <xf numFmtId="0" fontId="0" fillId="0" borderId="40" xfId="0" applyBorder="1" applyAlignment="1">
      <alignment horizontal="center" wrapText="1"/>
    </xf>
    <xf numFmtId="0" fontId="0" fillId="0" borderId="40" xfId="0" applyFont="1" applyBorder="1" applyAlignment="1">
      <alignment horizontal="center" wrapText="1"/>
    </xf>
    <xf numFmtId="0" fontId="0" fillId="0" borderId="40" xfId="0" applyFont="1" applyBorder="1" applyAlignment="1">
      <alignment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67" fillId="0" borderId="0"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46" fillId="0" borderId="0" xfId="0" applyFont="1" applyAlignment="1">
      <alignment horizontal="left"/>
    </xf>
    <xf numFmtId="0" fontId="67" fillId="0" borderId="0" xfId="0" applyFont="1" applyAlignment="1">
      <alignment horizontal="left"/>
    </xf>
    <xf numFmtId="0" fontId="67" fillId="0" borderId="0" xfId="0" applyFont="1" applyAlignment="1">
      <alignment horizontal="center"/>
    </xf>
    <xf numFmtId="0" fontId="46" fillId="0" borderId="94" xfId="57" applyNumberFormat="1" applyFont="1" applyFill="1" applyBorder="1" applyAlignment="1" applyProtection="1">
      <alignment vertical="center" wrapText="1"/>
      <protection locked="0"/>
    </xf>
    <xf numFmtId="0" fontId="46" fillId="0" borderId="92" xfId="57" applyNumberFormat="1" applyFont="1" applyFill="1" applyBorder="1" applyAlignment="1" applyProtection="1">
      <alignment vertical="center" wrapText="1"/>
      <protection locked="0"/>
    </xf>
    <xf numFmtId="0" fontId="0" fillId="0" borderId="73" xfId="57" applyFill="1" applyBorder="1" applyAlignment="1" applyProtection="1">
      <alignment horizontal="center" vertical="center" wrapText="1"/>
      <protection/>
    </xf>
    <xf numFmtId="0" fontId="0" fillId="0" borderId="36" xfId="57" applyFill="1" applyBorder="1" applyAlignment="1" applyProtection="1">
      <alignment horizontal="center" vertical="center" wrapText="1"/>
      <protection/>
    </xf>
    <xf numFmtId="14" fontId="0" fillId="0" borderId="45" xfId="57" applyNumberFormat="1" applyFont="1" applyFill="1" applyBorder="1" applyAlignment="1" applyProtection="1">
      <alignment horizontal="center" vertical="center" wrapText="1"/>
      <protection locked="0"/>
    </xf>
    <xf numFmtId="14" fontId="0" fillId="0" borderId="46" xfId="57" applyNumberFormat="1" applyFont="1" applyFill="1" applyBorder="1" applyAlignment="1" applyProtection="1">
      <alignment horizontal="center" vertical="center" wrapText="1"/>
      <protection locked="0"/>
    </xf>
    <xf numFmtId="0" fontId="0" fillId="43" borderId="75" xfId="0" applyNumberFormat="1" applyFill="1" applyBorder="1" applyAlignment="1" applyProtection="1">
      <alignment horizontal="left" vertical="center"/>
      <protection/>
    </xf>
    <xf numFmtId="0" fontId="0" fillId="43" borderId="70" xfId="0" applyNumberFormat="1" applyFill="1" applyBorder="1" applyAlignment="1" applyProtection="1">
      <alignment horizontal="left" vertical="center"/>
      <protection/>
    </xf>
    <xf numFmtId="0" fontId="0" fillId="44" borderId="20" xfId="0" applyNumberFormat="1" applyFill="1" applyBorder="1" applyAlignment="1" applyProtection="1">
      <alignment horizontal="left" vertical="center" wrapText="1"/>
      <protection locked="0"/>
    </xf>
    <xf numFmtId="0" fontId="0" fillId="44" borderId="22" xfId="0" applyNumberFormat="1" applyFill="1" applyBorder="1" applyAlignment="1" applyProtection="1">
      <alignment horizontal="left" vertical="center" wrapText="1"/>
      <protection locked="0"/>
    </xf>
    <xf numFmtId="0" fontId="0" fillId="44" borderId="21" xfId="0" applyNumberFormat="1" applyFill="1" applyBorder="1" applyAlignment="1" applyProtection="1">
      <alignment horizontal="left" vertical="center" wrapText="1"/>
      <protection locked="0"/>
    </xf>
    <xf numFmtId="0" fontId="0" fillId="0" borderId="68" xfId="57" applyFill="1" applyBorder="1" applyAlignment="1" applyProtection="1">
      <alignment horizontal="center" vertical="center" wrapText="1"/>
      <protection/>
    </xf>
    <xf numFmtId="14" fontId="0" fillId="0" borderId="65" xfId="57" applyNumberFormat="1" applyFont="1" applyFill="1" applyBorder="1" applyAlignment="1" applyProtection="1">
      <alignment horizontal="center" vertical="center" wrapText="1"/>
      <protection locked="0"/>
    </xf>
    <xf numFmtId="14" fontId="0" fillId="0" borderId="55" xfId="57" applyNumberFormat="1" applyFont="1" applyFill="1" applyBorder="1" applyAlignment="1" applyProtection="1">
      <alignment horizontal="center" vertical="center" wrapText="1"/>
      <protection locked="0"/>
    </xf>
    <xf numFmtId="0" fontId="0" fillId="44" borderId="75" xfId="0" applyNumberFormat="1" applyFill="1" applyBorder="1" applyAlignment="1" applyProtection="1">
      <alignment horizontal="center" vertical="center"/>
      <protection locked="0"/>
    </xf>
    <xf numFmtId="0" fontId="0" fillId="44" borderId="70" xfId="0" applyNumberFormat="1" applyFill="1" applyBorder="1" applyAlignment="1" applyProtection="1">
      <alignment horizontal="center" vertical="center"/>
      <protection locked="0"/>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PRIL1.ELECTR" xfId="60"/>
    <cellStyle name="Обычный_WARM.TOPL.Q1.2010" xfId="61"/>
    <cellStyle name="Обычный_ЖКУ_проект3" xfId="62"/>
    <cellStyle name="Обычный_Мониторинг по тарифам ТОWRK_BU" xfId="63"/>
    <cellStyle name="Обычный_форма 1 водопровод для орг"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61122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19050</xdr:rowOff>
    </xdr:from>
    <xdr:to>
      <xdr:col>7</xdr:col>
      <xdr:colOff>9525</xdr:colOff>
      <xdr:row>42</xdr:row>
      <xdr:rowOff>0</xdr:rowOff>
    </xdr:to>
    <xdr:sp>
      <xdr:nvSpPr>
        <xdr:cNvPr id="7" name="Скругленный прямоугольник 11"/>
        <xdr:cNvSpPr>
          <a:spLocks/>
        </xdr:cNvSpPr>
      </xdr:nvSpPr>
      <xdr:spPr>
        <a:xfrm>
          <a:off x="1504950" y="10877550"/>
          <a:ext cx="59626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9525</xdr:rowOff>
    </xdr:from>
    <xdr:to>
      <xdr:col>7</xdr:col>
      <xdr:colOff>0</xdr:colOff>
      <xdr:row>46</xdr:row>
      <xdr:rowOff>0</xdr:rowOff>
    </xdr:to>
    <xdr:sp>
      <xdr:nvSpPr>
        <xdr:cNvPr id="8" name="Скругленный прямоугольник 12"/>
        <xdr:cNvSpPr>
          <a:spLocks/>
        </xdr:cNvSpPr>
      </xdr:nvSpPr>
      <xdr:spPr>
        <a:xfrm>
          <a:off x="1495425" y="11991975"/>
          <a:ext cx="59626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352425</xdr:rowOff>
    </xdr:to>
    <xdr:sp>
      <xdr:nvSpPr>
        <xdr:cNvPr id="9" name="Скругленный прямоугольник 13"/>
        <xdr:cNvSpPr>
          <a:spLocks/>
        </xdr:cNvSpPr>
      </xdr:nvSpPr>
      <xdr:spPr>
        <a:xfrm>
          <a:off x="1514475" y="13163550"/>
          <a:ext cx="59531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19050</xdr:colOff>
      <xdr:row>20</xdr:row>
      <xdr:rowOff>9525</xdr:rowOff>
    </xdr:to>
    <xdr:sp>
      <xdr:nvSpPr>
        <xdr:cNvPr id="10" name="Скругленный прямоугольник 14"/>
        <xdr:cNvSpPr>
          <a:spLocks/>
        </xdr:cNvSpPr>
      </xdr:nvSpPr>
      <xdr:spPr>
        <a:xfrm>
          <a:off x="1524000" y="4067175"/>
          <a:ext cx="5953125"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30670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344025"/>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7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83" t="s">
        <v>95</v>
      </c>
      <c r="C1" s="85" t="s">
        <v>340</v>
      </c>
      <c r="E1" s="113" t="s">
        <v>6</v>
      </c>
      <c r="F1" s="114" t="s">
        <v>164</v>
      </c>
      <c r="G1" s="114" t="s">
        <v>268</v>
      </c>
      <c r="I1" s="97" t="s">
        <v>2</v>
      </c>
      <c r="J1" s="98" t="s">
        <v>266</v>
      </c>
      <c r="L1" s="50" t="s">
        <v>386</v>
      </c>
      <c r="M1" s="82" t="s">
        <v>443</v>
      </c>
      <c r="N1" s="50" t="s">
        <v>462</v>
      </c>
      <c r="O1" s="50"/>
      <c r="P1" s="50"/>
      <c r="Q1" s="50"/>
      <c r="R1" s="50"/>
      <c r="S1" s="50"/>
      <c r="T1" s="50"/>
    </row>
    <row r="2" spans="2:20" ht="14.25">
      <c r="B2" s="84" t="s">
        <v>0</v>
      </c>
      <c r="C2" s="85" t="s">
        <v>340</v>
      </c>
      <c r="E2" s="108">
        <v>2012</v>
      </c>
      <c r="F2" s="109" t="s">
        <v>165</v>
      </c>
      <c r="G2" s="111" t="s">
        <v>179</v>
      </c>
      <c r="I2" s="106" t="s">
        <v>261</v>
      </c>
      <c r="J2" s="96">
        <v>2</v>
      </c>
      <c r="L2" s="206" t="s">
        <v>384</v>
      </c>
      <c r="M2" s="206" t="s">
        <v>487</v>
      </c>
      <c r="N2" s="50"/>
      <c r="O2" s="50"/>
      <c r="P2" s="50"/>
      <c r="Q2" s="50"/>
      <c r="R2" s="50"/>
      <c r="S2" s="50"/>
      <c r="T2" s="50"/>
    </row>
    <row r="3" spans="2:20" ht="15" thickBot="1">
      <c r="B3" s="84" t="s">
        <v>23</v>
      </c>
      <c r="C3" s="85" t="s">
        <v>454</v>
      </c>
      <c r="E3" s="90">
        <v>2013</v>
      </c>
      <c r="F3" s="109" t="s">
        <v>166</v>
      </c>
      <c r="G3" s="112" t="s">
        <v>180</v>
      </c>
      <c r="I3" s="105" t="s">
        <v>20</v>
      </c>
      <c r="J3" s="95">
        <v>-1</v>
      </c>
      <c r="L3" s="206" t="s">
        <v>385</v>
      </c>
      <c r="N3" s="295">
        <f>YEAR_PERIOD</f>
        <v>2016</v>
      </c>
      <c r="O3" s="296"/>
      <c r="P3" s="296"/>
      <c r="Q3" s="297">
        <f>IF(ISERROR(MATCH(MONTH_PERIOD,Квартал,0)),0,(3*MATCH(MONTH_PERIOD,Квартал,0)))</f>
        <v>0</v>
      </c>
      <c r="R3" s="298" t="s">
        <v>463</v>
      </c>
      <c r="S3" s="298" t="s">
        <v>464</v>
      </c>
      <c r="T3" s="299"/>
    </row>
    <row r="4" spans="2:20" ht="11.25">
      <c r="B4" s="84" t="s">
        <v>1</v>
      </c>
      <c r="C4" s="85" t="s">
        <v>517</v>
      </c>
      <c r="E4" s="90">
        <v>2014</v>
      </c>
      <c r="F4" s="109" t="s">
        <v>167</v>
      </c>
      <c r="I4" s="93" t="s">
        <v>263</v>
      </c>
      <c r="J4" s="94">
        <v>2</v>
      </c>
      <c r="N4" s="300" t="str">
        <f>_xlfn.IFERROR(IF(YEAR(O5)&lt;2000,Period_name_0&amp;" г.","период с "&amp;DAY(O4)&amp;"."&amp;MONTH(O4)&amp;"."&amp;YEAR(O4)&amp;" по "&amp;DAY(P4)&amp;"."&amp;MONTH(P4)&amp;"."&amp;YEAR(P4)),Period_name_0)</f>
        <v>2016 г.</v>
      </c>
      <c r="O4" s="301">
        <f>DATE(YEAR_PERIOD,1,1)</f>
        <v>42370</v>
      </c>
      <c r="P4" s="302">
        <f>IF(ISERROR(YEAR(O5-1)),P7,O5-1)</f>
        <v>42735</v>
      </c>
      <c r="Q4" s="297">
        <f>R4+IF(T4=0,0,S4/T4)</f>
        <v>12</v>
      </c>
      <c r="R4" s="50">
        <f>IF($I$4=$I$7,Q3,MONTH(P4)-MONTH(O4))</f>
        <v>11</v>
      </c>
      <c r="S4" s="50">
        <f>IF(P4=$I$7,0,IF(MONTH(P4)=MONTH(O4),DAY(P4)-DAY(O4)+1,DAY(P4)))</f>
        <v>31</v>
      </c>
      <c r="T4" s="50">
        <f>IF(P4=$I$7,0,36-DAY(P4+36-DAY(P4)))</f>
        <v>31</v>
      </c>
    </row>
    <row r="5" spans="2:20" ht="11.25">
      <c r="B5" s="84" t="s">
        <v>19</v>
      </c>
      <c r="C5" s="86" t="s">
        <v>341</v>
      </c>
      <c r="E5" s="90">
        <v>2015</v>
      </c>
      <c r="F5" s="109" t="s">
        <v>168</v>
      </c>
      <c r="I5" s="93" t="s">
        <v>262</v>
      </c>
      <c r="J5" s="94">
        <v>2</v>
      </c>
      <c r="N5" s="300" t="str">
        <f>IF(P5&lt;&gt;-1,"период с "&amp;DAY(O5)&amp;"."&amp;MONTH(O5)&amp;"."&amp;YEAR(O5)&amp;" по "&amp;DAY(P5)&amp;"."&amp;MONTH(P5)&amp;"."&amp;YEAR(P5),Period_name_0)</f>
        <v>период с 0.1.1900 по 31.12.2016</v>
      </c>
      <c r="O5" s="303">
        <f>TARIFF_CNG_DATE_1</f>
        <v>0</v>
      </c>
      <c r="P5" s="302">
        <f>IF(ISERROR(YEAR(O6-1)),P7,O6-1)</f>
        <v>42735</v>
      </c>
      <c r="Q5" s="297">
        <f>R5+IF(T5=0,0,S5/T5)</f>
        <v>12</v>
      </c>
      <c r="R5" s="304">
        <f>IF(P4=$I$7,0,MONTH(P5)-MONTH(O5))-IF(S4=T4,0,S4/T4)</f>
        <v>11</v>
      </c>
      <c r="S5" s="305">
        <f>IF(P4=$I$7,0,DAY(P5))</f>
        <v>31</v>
      </c>
      <c r="T5" s="50">
        <f>IF(P4=$I$7,0,36-DAY(P5+36-DAY(P5)))</f>
        <v>31</v>
      </c>
    </row>
    <row r="6" spans="2:20" ht="11.25">
      <c r="B6" s="84" t="s">
        <v>24</v>
      </c>
      <c r="C6" s="87" t="str">
        <f>Титульный!F14</f>
        <v>ООО "Газпром трансгаз Санкт-Петербург"</v>
      </c>
      <c r="E6" s="90">
        <v>2016</v>
      </c>
      <c r="F6" s="109" t="s">
        <v>169</v>
      </c>
      <c r="I6" s="93" t="s">
        <v>264</v>
      </c>
      <c r="J6" s="94">
        <v>2</v>
      </c>
      <c r="N6" s="300" t="str">
        <f>IF(P6&lt;&gt;-1,"период с "&amp;DAY(O6)&amp;"."&amp;MONTH(O6)&amp;"."&amp;YEAR(O6)&amp;" по "&amp;DAY(P6)&amp;"."&amp;MONTH(P6)&amp;"."&amp;YEAR(P6),Period_name_0)</f>
        <v>период с 0.1.1900 по 31.12.2016</v>
      </c>
      <c r="O6" s="303">
        <f>TARIFF_CNG_DATE_2</f>
        <v>0</v>
      </c>
      <c r="P6" s="302">
        <f>IF(ISERROR(YEAR(O7-1)),P7,O7-1)</f>
        <v>42735</v>
      </c>
      <c r="Q6" s="297">
        <f>R6+IF(T6=0,0,S6/T6)</f>
        <v>12</v>
      </c>
      <c r="R6" s="304">
        <f>IF(P5=$I$7,0,MONTH(P6)-MONTH(O6))-IF(S5=T5,0,S5/T5)</f>
        <v>11</v>
      </c>
      <c r="S6" s="305">
        <f>IF(P5=$I$7,0,DAY(P6))</f>
        <v>31</v>
      </c>
      <c r="T6" s="50">
        <f>IF(P5=$I$7,0,36-DAY(P6+36-DAY(P6)))</f>
        <v>31</v>
      </c>
    </row>
    <row r="7" spans="2:20" ht="11.25">
      <c r="B7" s="84" t="s">
        <v>25</v>
      </c>
      <c r="C7" s="87">
        <f>YEAR_PERIOD</f>
        <v>2016</v>
      </c>
      <c r="E7" s="90">
        <v>2017</v>
      </c>
      <c r="F7" s="109" t="s">
        <v>170</v>
      </c>
      <c r="I7" s="93" t="s">
        <v>265</v>
      </c>
      <c r="J7" s="94">
        <v>-1</v>
      </c>
      <c r="N7" s="300" t="str">
        <f>IF(P7&lt;&gt;-1,"период с "&amp;DAY(O7)&amp;"."&amp;MONTH(O7)&amp;"."&amp;YEAR(O7)&amp;" по "&amp;DAY(P7)&amp;"."&amp;MONTH(P7)&amp;"."&amp;YEAR(P7),Period_name_0)</f>
        <v>период с 0.1.1900 по 31.12.2016</v>
      </c>
      <c r="O7" s="303">
        <f>TARIFF_CNG_DATE_3</f>
        <v>0</v>
      </c>
      <c r="P7" s="306">
        <f>DATE(YEAR_PERIOD,13,1-1)</f>
        <v>42735</v>
      </c>
      <c r="Q7" s="297">
        <f>R7+IF(T7=0,0,S7/T7)</f>
        <v>12</v>
      </c>
      <c r="R7" s="304">
        <f>IF(P6=$I$7,0,MONTH(P7)-MONTH(O7))-IF(S6=T6,0,S6/T6)</f>
        <v>11</v>
      </c>
      <c r="S7" s="305">
        <f>IF(P6=$I$7,0,DAY(P7))</f>
        <v>31</v>
      </c>
      <c r="T7" s="50">
        <f>IF(P6=$I$7,0,36-DAY(P7+36-DAY(P7)))</f>
        <v>31</v>
      </c>
    </row>
    <row r="8" spans="2:10" ht="11.25">
      <c r="B8" s="84" t="s">
        <v>27</v>
      </c>
      <c r="C8" s="86" t="s">
        <v>6</v>
      </c>
      <c r="E8" s="90">
        <v>2018</v>
      </c>
      <c r="F8" s="109" t="s">
        <v>171</v>
      </c>
      <c r="I8" s="93" t="s">
        <v>360</v>
      </c>
      <c r="J8" s="94">
        <v>2</v>
      </c>
    </row>
    <row r="9" spans="2:10" ht="12" thickBot="1">
      <c r="B9" s="88" t="s">
        <v>26</v>
      </c>
      <c r="C9" s="89" t="str">
        <f>PF</f>
        <v>План</v>
      </c>
      <c r="E9" s="90">
        <v>2019</v>
      </c>
      <c r="F9" s="109" t="s">
        <v>172</v>
      </c>
      <c r="I9" s="93" t="s">
        <v>465</v>
      </c>
      <c r="J9" s="94">
        <v>2</v>
      </c>
    </row>
    <row r="10" spans="3:10" ht="12" thickBot="1">
      <c r="C10" s="38"/>
      <c r="E10" s="91">
        <v>2020</v>
      </c>
      <c r="F10" s="109" t="s">
        <v>173</v>
      </c>
      <c r="I10" s="93" t="s">
        <v>466</v>
      </c>
      <c r="J10" s="94">
        <v>2</v>
      </c>
    </row>
    <row r="11" spans="6:10" ht="11.25">
      <c r="F11" s="109" t="s">
        <v>174</v>
      </c>
      <c r="I11" s="93" t="s">
        <v>467</v>
      </c>
      <c r="J11" s="94">
        <v>2</v>
      </c>
    </row>
    <row r="12" spans="6:10" ht="11.25">
      <c r="F12" s="109" t="s">
        <v>175</v>
      </c>
      <c r="I12" s="93" t="s">
        <v>359</v>
      </c>
      <c r="J12" s="94">
        <v>2</v>
      </c>
    </row>
    <row r="13" spans="6:10" ht="12" thickBot="1">
      <c r="F13" s="110" t="s">
        <v>176</v>
      </c>
      <c r="I13" s="93" t="s">
        <v>468</v>
      </c>
      <c r="J13" s="94">
        <v>2</v>
      </c>
    </row>
    <row r="14" spans="9:10" ht="12" thickBot="1">
      <c r="I14" s="93" t="s">
        <v>469</v>
      </c>
      <c r="J14" s="94">
        <v>2</v>
      </c>
    </row>
    <row r="15" spans="2:10" ht="12" thickBot="1">
      <c r="B15" s="99" t="s">
        <v>290</v>
      </c>
      <c r="C15" s="100" t="s">
        <v>278</v>
      </c>
      <c r="D15" s="100" t="s">
        <v>289</v>
      </c>
      <c r="E15" s="101" t="s">
        <v>21</v>
      </c>
      <c r="I15" s="93" t="s">
        <v>470</v>
      </c>
      <c r="J15" s="94">
        <v>2</v>
      </c>
    </row>
    <row r="16" spans="2:10" ht="22.5">
      <c r="B16" s="83" t="s">
        <v>24</v>
      </c>
      <c r="C16" s="103" t="s">
        <v>3</v>
      </c>
      <c r="D16" s="103" t="s">
        <v>267</v>
      </c>
      <c r="E16" s="96">
        <v>2</v>
      </c>
      <c r="I16" s="93" t="s">
        <v>358</v>
      </c>
      <c r="J16" s="94">
        <v>2</v>
      </c>
    </row>
    <row r="17" spans="2:10" ht="11.25">
      <c r="B17" s="84" t="s">
        <v>269</v>
      </c>
      <c r="C17" s="102" t="s">
        <v>4</v>
      </c>
      <c r="D17" s="102" t="s">
        <v>267</v>
      </c>
      <c r="E17" s="92">
        <v>2</v>
      </c>
      <c r="I17" s="93" t="s">
        <v>471</v>
      </c>
      <c r="J17" s="94">
        <v>2</v>
      </c>
    </row>
    <row r="18" spans="2:10" ht="11.25">
      <c r="B18" s="84" t="s">
        <v>270</v>
      </c>
      <c r="C18" s="102" t="s">
        <v>5</v>
      </c>
      <c r="D18" s="102" t="s">
        <v>267</v>
      </c>
      <c r="E18" s="92">
        <v>2</v>
      </c>
      <c r="I18" s="93" t="s">
        <v>472</v>
      </c>
      <c r="J18" s="94">
        <v>2</v>
      </c>
    </row>
    <row r="19" spans="2:10" ht="11.25">
      <c r="B19" s="84" t="s">
        <v>271</v>
      </c>
      <c r="C19" s="102" t="s">
        <v>6</v>
      </c>
      <c r="D19" s="102" t="s">
        <v>267</v>
      </c>
      <c r="E19" s="92">
        <v>2</v>
      </c>
      <c r="I19" s="93" t="s">
        <v>473</v>
      </c>
      <c r="J19" s="94">
        <v>2</v>
      </c>
    </row>
    <row r="20" spans="2:10" ht="11.25">
      <c r="B20" s="84" t="s">
        <v>26</v>
      </c>
      <c r="C20" s="102" t="s">
        <v>22</v>
      </c>
      <c r="D20" s="102" t="s">
        <v>267</v>
      </c>
      <c r="E20" s="92">
        <v>2</v>
      </c>
      <c r="I20" s="93" t="s">
        <v>361</v>
      </c>
      <c r="J20" s="94">
        <v>2</v>
      </c>
    </row>
    <row r="21" spans="2:10" ht="11.25">
      <c r="B21" s="84" t="s">
        <v>368</v>
      </c>
      <c r="C21" s="102" t="s">
        <v>367</v>
      </c>
      <c r="D21" s="102" t="s">
        <v>267</v>
      </c>
      <c r="E21" s="92">
        <v>2</v>
      </c>
      <c r="I21" s="93" t="s">
        <v>474</v>
      </c>
      <c r="J21" s="94">
        <v>2</v>
      </c>
    </row>
    <row r="22" spans="2:31" s="50" customFormat="1" ht="22.5">
      <c r="B22" s="84" t="s">
        <v>370</v>
      </c>
      <c r="C22" s="102" t="s">
        <v>371</v>
      </c>
      <c r="D22" s="102" t="s">
        <v>267</v>
      </c>
      <c r="E22" s="92">
        <v>2</v>
      </c>
      <c r="I22" s="93" t="s">
        <v>475</v>
      </c>
      <c r="J22" s="94">
        <v>2</v>
      </c>
      <c r="M22" s="54"/>
      <c r="N22" s="54"/>
      <c r="O22" s="54"/>
      <c r="P22" s="54"/>
      <c r="Q22" s="54"/>
      <c r="R22" s="60"/>
      <c r="S22" s="53"/>
      <c r="T22" s="53"/>
      <c r="U22" s="53"/>
      <c r="V22" s="61"/>
      <c r="W22" s="61"/>
      <c r="X22" s="53"/>
      <c r="Y22" s="53"/>
      <c r="Z22" s="53"/>
      <c r="AA22" s="53"/>
      <c r="AB22" s="53"/>
      <c r="AC22" s="53"/>
      <c r="AD22" s="53"/>
      <c r="AE22" s="53"/>
    </row>
    <row r="23" spans="2:31" s="50" customFormat="1" ht="11.25">
      <c r="B23" s="84" t="s">
        <v>272</v>
      </c>
      <c r="C23" s="102" t="s">
        <v>279</v>
      </c>
      <c r="D23" s="102" t="s">
        <v>267</v>
      </c>
      <c r="E23" s="92">
        <v>2</v>
      </c>
      <c r="I23" s="93" t="s">
        <v>476</v>
      </c>
      <c r="J23" s="94">
        <v>2</v>
      </c>
      <c r="M23" s="54"/>
      <c r="N23" s="54"/>
      <c r="O23" s="54"/>
      <c r="P23" s="54"/>
      <c r="Q23" s="54"/>
      <c r="R23" s="60"/>
      <c r="S23" s="53"/>
      <c r="T23" s="53"/>
      <c r="U23" s="53"/>
      <c r="V23" s="61"/>
      <c r="W23" s="61"/>
      <c r="X23" s="53"/>
      <c r="Y23" s="53"/>
      <c r="Z23" s="53"/>
      <c r="AA23" s="53"/>
      <c r="AB23" s="53"/>
      <c r="AC23" s="53"/>
      <c r="AD23" s="53"/>
      <c r="AE23" s="53"/>
    </row>
    <row r="24" spans="2:10" ht="22.5">
      <c r="B24" s="84" t="s">
        <v>273</v>
      </c>
      <c r="C24" s="102" t="s">
        <v>280</v>
      </c>
      <c r="D24" s="102" t="s">
        <v>267</v>
      </c>
      <c r="E24" s="92">
        <v>2</v>
      </c>
      <c r="I24" s="93" t="s">
        <v>362</v>
      </c>
      <c r="J24" s="94">
        <v>2</v>
      </c>
    </row>
    <row r="25" spans="2:10" ht="22.5">
      <c r="B25" s="84" t="s">
        <v>275</v>
      </c>
      <c r="C25" s="102" t="s">
        <v>282</v>
      </c>
      <c r="D25" s="102" t="s">
        <v>267</v>
      </c>
      <c r="E25" s="92">
        <v>2</v>
      </c>
      <c r="I25" s="93" t="s">
        <v>477</v>
      </c>
      <c r="J25" s="94">
        <v>2</v>
      </c>
    </row>
    <row r="26" spans="2:10" ht="11.25">
      <c r="B26" s="84" t="s">
        <v>274</v>
      </c>
      <c r="C26" s="102" t="s">
        <v>281</v>
      </c>
      <c r="D26" s="102" t="s">
        <v>267</v>
      </c>
      <c r="E26" s="92">
        <v>2</v>
      </c>
      <c r="I26" s="93" t="s">
        <v>478</v>
      </c>
      <c r="J26" s="94">
        <v>2</v>
      </c>
    </row>
    <row r="27" spans="2:10" s="50" customFormat="1" ht="11.25">
      <c r="B27" s="84" t="s">
        <v>399</v>
      </c>
      <c r="C27" s="102" t="s">
        <v>383</v>
      </c>
      <c r="D27" s="102" t="s">
        <v>267</v>
      </c>
      <c r="E27" s="92">
        <v>2</v>
      </c>
      <c r="I27" s="93" t="s">
        <v>479</v>
      </c>
      <c r="J27" s="94">
        <v>2</v>
      </c>
    </row>
    <row r="28" spans="2:10" s="50" customFormat="1" ht="22.5">
      <c r="B28" s="84" t="s">
        <v>394</v>
      </c>
      <c r="C28" s="102" t="s">
        <v>387</v>
      </c>
      <c r="D28" s="102" t="s">
        <v>267</v>
      </c>
      <c r="E28" s="92">
        <v>2</v>
      </c>
      <c r="I28" s="93" t="s">
        <v>332</v>
      </c>
      <c r="J28" s="94">
        <v>2</v>
      </c>
    </row>
    <row r="29" spans="2:10" s="50" customFormat="1" ht="22.5">
      <c r="B29" s="84" t="s">
        <v>395</v>
      </c>
      <c r="C29" s="102" t="s">
        <v>388</v>
      </c>
      <c r="D29" s="102" t="s">
        <v>267</v>
      </c>
      <c r="E29" s="92">
        <v>2</v>
      </c>
      <c r="I29" s="93" t="s">
        <v>336</v>
      </c>
      <c r="J29" s="94">
        <v>2</v>
      </c>
    </row>
    <row r="30" spans="2:10" s="50" customFormat="1" ht="33.75">
      <c r="B30" s="84" t="s">
        <v>396</v>
      </c>
      <c r="C30" s="102" t="s">
        <v>321</v>
      </c>
      <c r="D30" s="102" t="s">
        <v>267</v>
      </c>
      <c r="E30" s="92">
        <v>2</v>
      </c>
      <c r="I30" s="93" t="s">
        <v>376</v>
      </c>
      <c r="J30" s="94">
        <v>-1</v>
      </c>
    </row>
    <row r="31" spans="2:10" s="50" customFormat="1" ht="102">
      <c r="B31" s="84" t="s">
        <v>397</v>
      </c>
      <c r="C31" s="102" t="s">
        <v>322</v>
      </c>
      <c r="D31" s="102" t="s">
        <v>267</v>
      </c>
      <c r="E31" s="92">
        <v>2</v>
      </c>
      <c r="I31" s="93" t="s">
        <v>400</v>
      </c>
      <c r="J31" s="94">
        <v>2</v>
      </c>
    </row>
    <row r="32" spans="2:10" s="50" customFormat="1" ht="23.25" thickBot="1">
      <c r="B32" s="84" t="s">
        <v>398</v>
      </c>
      <c r="C32" s="102" t="s">
        <v>389</v>
      </c>
      <c r="D32" s="102" t="s">
        <v>267</v>
      </c>
      <c r="E32" s="92">
        <v>2</v>
      </c>
      <c r="I32" s="105" t="s">
        <v>267</v>
      </c>
      <c r="J32" s="107">
        <v>-1</v>
      </c>
    </row>
    <row r="33" spans="2:10" s="50" customFormat="1" ht="22.5">
      <c r="B33" s="84" t="s">
        <v>401</v>
      </c>
      <c r="C33" s="102" t="s">
        <v>377</v>
      </c>
      <c r="D33" s="102" t="s">
        <v>376</v>
      </c>
      <c r="E33" s="92">
        <v>2</v>
      </c>
      <c r="I33" s="1"/>
      <c r="J33" s="1"/>
    </row>
    <row r="34" spans="2:10" s="50" customFormat="1" ht="22.5">
      <c r="B34" s="84" t="s">
        <v>402</v>
      </c>
      <c r="C34" s="102" t="s">
        <v>378</v>
      </c>
      <c r="D34" s="102" t="s">
        <v>376</v>
      </c>
      <c r="E34" s="92">
        <v>2</v>
      </c>
      <c r="I34" s="1"/>
      <c r="J34" s="1"/>
    </row>
    <row r="35" spans="2:10" s="50" customFormat="1" ht="22.5">
      <c r="B35" s="84" t="s">
        <v>403</v>
      </c>
      <c r="C35" s="102" t="s">
        <v>381</v>
      </c>
      <c r="D35" s="102" t="s">
        <v>376</v>
      </c>
      <c r="E35" s="92">
        <v>2</v>
      </c>
      <c r="I35" s="1"/>
      <c r="J35" s="1"/>
    </row>
    <row r="36" spans="2:5" s="50" customFormat="1" ht="22.5">
      <c r="B36" s="84" t="s">
        <v>488</v>
      </c>
      <c r="C36" s="102" t="s">
        <v>489</v>
      </c>
      <c r="D36" s="102" t="s">
        <v>332</v>
      </c>
      <c r="E36" s="92">
        <v>1</v>
      </c>
    </row>
    <row r="37" spans="2:5" ht="11.25">
      <c r="B37" s="84" t="s">
        <v>276</v>
      </c>
      <c r="C37" s="102" t="s">
        <v>283</v>
      </c>
      <c r="D37" s="102" t="s">
        <v>267</v>
      </c>
      <c r="E37" s="92">
        <v>1</v>
      </c>
    </row>
    <row r="38" spans="2:5" ht="22.5">
      <c r="B38" s="84" t="s">
        <v>277</v>
      </c>
      <c r="C38" s="102" t="s">
        <v>284</v>
      </c>
      <c r="D38" s="102" t="s">
        <v>267</v>
      </c>
      <c r="E38" s="92">
        <v>1</v>
      </c>
    </row>
    <row r="39" spans="2:11" ht="11.25">
      <c r="B39" s="84" t="s">
        <v>287</v>
      </c>
      <c r="C39" s="102" t="s">
        <v>285</v>
      </c>
      <c r="D39" s="102" t="s">
        <v>267</v>
      </c>
      <c r="E39" s="92">
        <v>1</v>
      </c>
      <c r="K39" s="50"/>
    </row>
    <row r="40" spans="2:31" ht="12" thickBot="1">
      <c r="B40" s="88" t="s">
        <v>288</v>
      </c>
      <c r="C40" s="104" t="s">
        <v>286</v>
      </c>
      <c r="D40" s="104" t="s">
        <v>267</v>
      </c>
      <c r="E40" s="95">
        <v>1</v>
      </c>
      <c r="L40" s="362"/>
      <c r="M40" s="54"/>
      <c r="N40" s="54"/>
      <c r="O40" s="54"/>
      <c r="P40" s="54"/>
      <c r="Q40" s="54"/>
      <c r="R40" s="55"/>
      <c r="S40" s="55"/>
      <c r="T40" s="55"/>
      <c r="U40" s="55"/>
      <c r="V40" s="55"/>
      <c r="W40" s="55"/>
      <c r="X40" s="55"/>
      <c r="Y40" s="55"/>
      <c r="Z40" s="55"/>
      <c r="AA40" s="55"/>
      <c r="AB40" s="55"/>
      <c r="AC40" s="55"/>
      <c r="AD40" s="55"/>
      <c r="AE40" s="55"/>
    </row>
    <row r="41" spans="2:31" s="50" customFormat="1" ht="12" thickBot="1">
      <c r="B41" s="99"/>
      <c r="C41" s="204"/>
      <c r="D41" s="204"/>
      <c r="E41" s="205"/>
      <c r="I41" s="1"/>
      <c r="J41" s="1"/>
      <c r="K41" s="1"/>
      <c r="L41" s="362"/>
      <c r="M41" s="54"/>
      <c r="N41" s="54"/>
      <c r="O41" s="54"/>
      <c r="P41" s="54"/>
      <c r="Q41" s="54"/>
      <c r="R41" s="55"/>
      <c r="S41" s="55"/>
      <c r="T41" s="55"/>
      <c r="U41" s="55"/>
      <c r="V41" s="55"/>
      <c r="W41" s="55"/>
      <c r="X41" s="55"/>
      <c r="Y41" s="55"/>
      <c r="Z41" s="55"/>
      <c r="AA41" s="55"/>
      <c r="AB41" s="55"/>
      <c r="AC41" s="55"/>
      <c r="AD41" s="55"/>
      <c r="AE41" s="55"/>
    </row>
    <row r="42" spans="12:31" ht="11.25">
      <c r="L42" s="362"/>
      <c r="M42" s="54"/>
      <c r="N42" s="54"/>
      <c r="O42" s="54"/>
      <c r="P42" s="54"/>
      <c r="Q42" s="54"/>
      <c r="R42" s="60"/>
      <c r="S42" s="53"/>
      <c r="T42" s="53"/>
      <c r="U42" s="53"/>
      <c r="V42" s="61"/>
      <c r="W42" s="61"/>
      <c r="X42" s="53"/>
      <c r="Y42" s="53"/>
      <c r="Z42" s="53"/>
      <c r="AA42" s="53"/>
      <c r="AB42" s="53"/>
      <c r="AC42" s="53"/>
      <c r="AD42" s="53"/>
      <c r="AE42" s="53"/>
    </row>
    <row r="43" spans="7:29" ht="11.25">
      <c r="G43" s="52"/>
      <c r="H43" s="362"/>
      <c r="K43" s="54"/>
      <c r="L43" s="54"/>
      <c r="M43" s="54"/>
      <c r="N43" s="54"/>
      <c r="O43" s="54"/>
      <c r="P43" s="55"/>
      <c r="Q43" s="55"/>
      <c r="R43" s="55"/>
      <c r="S43" s="55"/>
      <c r="T43" s="55"/>
      <c r="U43" s="55"/>
      <c r="V43" s="55"/>
      <c r="W43" s="55"/>
      <c r="X43" s="55"/>
      <c r="Y43" s="55"/>
      <c r="Z43" s="55"/>
      <c r="AA43" s="55"/>
      <c r="AB43" s="55"/>
      <c r="AC43" s="55"/>
    </row>
    <row r="44" spans="7:29" ht="11.25">
      <c r="G44" s="56"/>
      <c r="H44" s="362"/>
      <c r="I44" s="50"/>
      <c r="J44" s="50"/>
      <c r="K44" s="57"/>
      <c r="L44" s="57"/>
      <c r="M44" s="57"/>
      <c r="N44" s="57"/>
      <c r="O44" s="57"/>
      <c r="P44" s="58"/>
      <c r="Q44" s="58"/>
      <c r="R44" s="58"/>
      <c r="S44" s="58"/>
      <c r="T44" s="58"/>
      <c r="U44" s="58"/>
      <c r="V44" s="58"/>
      <c r="W44" s="58"/>
      <c r="X44" s="58"/>
      <c r="Y44" s="58"/>
      <c r="Z44" s="58"/>
      <c r="AA44" s="58"/>
      <c r="AB44" s="58"/>
      <c r="AC44" s="58"/>
    </row>
    <row r="45" spans="7:29" ht="11.25">
      <c r="G45" s="56"/>
      <c r="H45" s="362"/>
      <c r="I45" s="50"/>
      <c r="J45" s="50"/>
      <c r="K45" s="57"/>
      <c r="L45" s="57"/>
      <c r="M45" s="57"/>
      <c r="N45" s="57"/>
      <c r="O45" s="57"/>
      <c r="P45" s="58"/>
      <c r="Q45" s="58"/>
      <c r="R45" s="58"/>
      <c r="S45" s="58"/>
      <c r="T45" s="58"/>
      <c r="U45" s="58"/>
      <c r="V45" s="58"/>
      <c r="W45" s="58"/>
      <c r="X45" s="58"/>
      <c r="Y45" s="58"/>
      <c r="Z45" s="58"/>
      <c r="AA45" s="58"/>
      <c r="AB45" s="58"/>
      <c r="AC45" s="58"/>
    </row>
    <row r="46" spans="7:29" ht="11.25">
      <c r="G46" s="59"/>
      <c r="H46" s="362"/>
      <c r="I46" s="50"/>
      <c r="J46" s="50"/>
      <c r="K46" s="54"/>
      <c r="L46" s="54"/>
      <c r="M46" s="54"/>
      <c r="N46" s="54"/>
      <c r="O46" s="54"/>
      <c r="P46" s="60"/>
      <c r="Q46" s="53"/>
      <c r="R46" s="53"/>
      <c r="S46" s="53"/>
      <c r="T46" s="61"/>
      <c r="U46" s="61"/>
      <c r="V46" s="53"/>
      <c r="W46" s="53"/>
      <c r="X46" s="53"/>
      <c r="Y46" s="53"/>
      <c r="Z46" s="53"/>
      <c r="AA46" s="53"/>
      <c r="AB46" s="53"/>
      <c r="AC46" s="53"/>
    </row>
    <row r="47" spans="7:29" ht="11.25">
      <c r="G47" s="363"/>
      <c r="H47" s="363"/>
      <c r="I47" s="50"/>
      <c r="J47" s="50"/>
      <c r="K47" s="53"/>
      <c r="L47" s="53"/>
      <c r="M47" s="53"/>
      <c r="N47" s="53"/>
      <c r="O47" s="53"/>
      <c r="P47" s="55"/>
      <c r="Q47" s="55"/>
      <c r="R47" s="55"/>
      <c r="S47" s="55"/>
      <c r="T47" s="55"/>
      <c r="U47" s="55"/>
      <c r="V47" s="55"/>
      <c r="W47" s="55"/>
      <c r="X47" s="55"/>
      <c r="Y47" s="55"/>
      <c r="Z47" s="55"/>
      <c r="AA47" s="55"/>
      <c r="AB47" s="55"/>
      <c r="AC47" s="55"/>
    </row>
    <row r="48" spans="7:29" ht="11.25">
      <c r="G48" s="52"/>
      <c r="H48" s="62"/>
      <c r="I48" s="50"/>
      <c r="J48" s="50"/>
      <c r="K48" s="54"/>
      <c r="L48" s="54"/>
      <c r="M48" s="54"/>
      <c r="N48" s="54"/>
      <c r="O48" s="54"/>
      <c r="P48" s="55"/>
      <c r="Q48" s="55"/>
      <c r="R48" s="55"/>
      <c r="S48" s="55"/>
      <c r="T48" s="55"/>
      <c r="U48" s="55"/>
      <c r="V48" s="55"/>
      <c r="W48" s="55"/>
      <c r="X48" s="55"/>
      <c r="Y48" s="55"/>
      <c r="Z48" s="55"/>
      <c r="AA48" s="55"/>
      <c r="AB48" s="55"/>
      <c r="AC48" s="55"/>
    </row>
    <row r="49" spans="7:29" ht="11.25">
      <c r="G49" s="56"/>
      <c r="H49" s="62"/>
      <c r="I49" s="50"/>
      <c r="J49" s="50"/>
      <c r="K49" s="57"/>
      <c r="L49" s="57"/>
      <c r="M49" s="57"/>
      <c r="N49" s="57"/>
      <c r="O49" s="57"/>
      <c r="P49" s="58"/>
      <c r="Q49" s="58"/>
      <c r="R49" s="58"/>
      <c r="S49" s="58"/>
      <c r="T49" s="58"/>
      <c r="U49" s="58"/>
      <c r="V49" s="58"/>
      <c r="W49" s="58"/>
      <c r="X49" s="58"/>
      <c r="Y49" s="58"/>
      <c r="Z49" s="58"/>
      <c r="AA49" s="58"/>
      <c r="AB49" s="58"/>
      <c r="AC49" s="58"/>
    </row>
    <row r="50" spans="7:29" ht="11.25">
      <c r="G50" s="56"/>
      <c r="H50" s="62"/>
      <c r="I50" s="50"/>
      <c r="J50" s="50"/>
      <c r="K50" s="57"/>
      <c r="L50" s="57"/>
      <c r="M50" s="57"/>
      <c r="N50" s="57"/>
      <c r="O50" s="57"/>
      <c r="P50" s="58"/>
      <c r="Q50" s="58"/>
      <c r="R50" s="58"/>
      <c r="S50" s="58"/>
      <c r="T50" s="58"/>
      <c r="U50" s="58"/>
      <c r="V50" s="58"/>
      <c r="W50" s="58"/>
      <c r="X50" s="58"/>
      <c r="Y50" s="58"/>
      <c r="Z50" s="58"/>
      <c r="AA50" s="58"/>
      <c r="AB50" s="58"/>
      <c r="AC50" s="58"/>
    </row>
    <row r="51" spans="7:29" ht="11.25">
      <c r="G51" s="59"/>
      <c r="H51" s="62"/>
      <c r="I51" s="50"/>
      <c r="J51" s="50"/>
      <c r="K51" s="54"/>
      <c r="L51" s="54"/>
      <c r="M51" s="54"/>
      <c r="N51" s="54"/>
      <c r="O51" s="54"/>
      <c r="P51" s="60"/>
      <c r="Q51" s="53"/>
      <c r="R51" s="53"/>
      <c r="S51" s="53"/>
      <c r="T51" s="61"/>
      <c r="U51" s="61"/>
      <c r="V51" s="53"/>
      <c r="W51" s="53"/>
      <c r="X51" s="53"/>
      <c r="Y51" s="53"/>
      <c r="Z51" s="53"/>
      <c r="AA51" s="53"/>
      <c r="AB51" s="53"/>
      <c r="AC51" s="53"/>
    </row>
    <row r="52" spans="7:29" ht="11.25">
      <c r="G52" s="51"/>
      <c r="H52" s="62"/>
      <c r="I52" s="50"/>
      <c r="J52" s="50"/>
      <c r="K52" s="53"/>
      <c r="L52" s="53"/>
      <c r="M52" s="53"/>
      <c r="N52" s="53"/>
      <c r="O52" s="53"/>
      <c r="P52" s="55"/>
      <c r="Q52" s="55"/>
      <c r="R52" s="55"/>
      <c r="S52" s="55"/>
      <c r="T52" s="55"/>
      <c r="U52" s="55"/>
      <c r="V52" s="55"/>
      <c r="W52" s="55"/>
      <c r="X52" s="55"/>
      <c r="Y52" s="55"/>
      <c r="Z52" s="55"/>
      <c r="AA52" s="55"/>
      <c r="AB52" s="55"/>
      <c r="AC52" s="55"/>
    </row>
    <row r="53" spans="7:29" ht="11.25">
      <c r="G53" s="52"/>
      <c r="H53" s="62"/>
      <c r="K53" s="54"/>
      <c r="L53" s="54"/>
      <c r="M53" s="54"/>
      <c r="N53" s="54"/>
      <c r="O53" s="54"/>
      <c r="P53" s="55"/>
      <c r="Q53" s="55"/>
      <c r="R53" s="55"/>
      <c r="S53" s="55"/>
      <c r="T53" s="55"/>
      <c r="U53" s="55"/>
      <c r="V53" s="55"/>
      <c r="W53" s="55"/>
      <c r="X53" s="55"/>
      <c r="Y53" s="55"/>
      <c r="Z53" s="55"/>
      <c r="AA53" s="55"/>
      <c r="AB53" s="55"/>
      <c r="AC53" s="55"/>
    </row>
    <row r="54" spans="7:29" ht="11.25">
      <c r="G54" s="56"/>
      <c r="H54" s="62"/>
      <c r="K54" s="57"/>
      <c r="L54" s="57"/>
      <c r="M54" s="57"/>
      <c r="N54" s="57"/>
      <c r="O54" s="57"/>
      <c r="P54" s="58"/>
      <c r="Q54" s="58"/>
      <c r="R54" s="58"/>
      <c r="S54" s="58"/>
      <c r="T54" s="58"/>
      <c r="U54" s="58"/>
      <c r="V54" s="58"/>
      <c r="W54" s="58"/>
      <c r="X54" s="58"/>
      <c r="Y54" s="58"/>
      <c r="Z54" s="58"/>
      <c r="AA54" s="58"/>
      <c r="AB54" s="58"/>
      <c r="AC54" s="58"/>
    </row>
    <row r="55" spans="7:29" ht="11.25">
      <c r="G55" s="56"/>
      <c r="H55" s="62"/>
      <c r="K55" s="57"/>
      <c r="L55" s="57"/>
      <c r="M55" s="57"/>
      <c r="N55" s="57"/>
      <c r="O55" s="57"/>
      <c r="P55" s="58"/>
      <c r="Q55" s="58"/>
      <c r="R55" s="58"/>
      <c r="S55" s="58"/>
      <c r="T55" s="58"/>
      <c r="U55" s="58"/>
      <c r="V55" s="58"/>
      <c r="W55" s="58"/>
      <c r="X55" s="58"/>
      <c r="Y55" s="58"/>
      <c r="Z55" s="58"/>
      <c r="AA55" s="58"/>
      <c r="AB55" s="58"/>
      <c r="AC55" s="58"/>
    </row>
    <row r="56" spans="7:29" ht="11.25">
      <c r="G56" s="59"/>
      <c r="H56" s="62"/>
      <c r="I56" s="59"/>
      <c r="J56" s="50"/>
      <c r="K56" s="54"/>
      <c r="L56" s="54"/>
      <c r="M56" s="54"/>
      <c r="N56" s="54"/>
      <c r="O56" s="54"/>
      <c r="P56" s="60"/>
      <c r="Q56" s="53"/>
      <c r="R56" s="53"/>
      <c r="S56" s="53"/>
      <c r="T56" s="61"/>
      <c r="U56" s="61"/>
      <c r="V56" s="53"/>
      <c r="W56" s="53"/>
      <c r="X56" s="53"/>
      <c r="Y56" s="53"/>
      <c r="Z56" s="53"/>
      <c r="AA56" s="53"/>
      <c r="AB56" s="53"/>
      <c r="AC56" s="53"/>
    </row>
    <row r="57" spans="7:29" ht="11.25">
      <c r="G57" s="51"/>
      <c r="H57" s="62"/>
      <c r="I57" s="59"/>
      <c r="J57" s="50"/>
      <c r="K57" s="54"/>
      <c r="L57" s="54"/>
      <c r="M57" s="54"/>
      <c r="N57" s="54"/>
      <c r="O57" s="54"/>
      <c r="P57" s="55"/>
      <c r="Q57" s="55"/>
      <c r="R57" s="55"/>
      <c r="S57" s="55"/>
      <c r="T57" s="55"/>
      <c r="U57" s="55"/>
      <c r="V57" s="55"/>
      <c r="W57" s="55"/>
      <c r="X57" s="55"/>
      <c r="Y57" s="55"/>
      <c r="Z57" s="55"/>
      <c r="AA57" s="55"/>
      <c r="AB57" s="55"/>
      <c r="AC57" s="55"/>
    </row>
    <row r="63" ht="11.25">
      <c r="J63" s="50"/>
    </row>
    <row r="64" ht="11.25">
      <c r="I64" s="52"/>
    </row>
    <row r="65" ht="11.25">
      <c r="I65" s="52"/>
    </row>
    <row r="66" ht="11.25">
      <c r="I66" s="59"/>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H27" sqref="H27"/>
    </sheetView>
  </sheetViews>
  <sheetFormatPr defaultColWidth="9.140625" defaultRowHeight="11.25"/>
  <cols>
    <col min="1" max="2" width="8.140625" style="116" hidden="1" customWidth="1"/>
    <col min="3" max="3" width="9.00390625" style="7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519</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317</v>
      </c>
      <c r="F8" s="416"/>
      <c r="G8" s="416"/>
      <c r="H8" s="416"/>
      <c r="I8" s="416"/>
      <c r="J8" s="416"/>
      <c r="K8" s="416"/>
      <c r="L8" s="416"/>
      <c r="M8" s="417"/>
      <c r="N8" s="129"/>
      <c r="P8" s="131"/>
      <c r="Q8" s="131"/>
      <c r="R8" s="131"/>
      <c r="S8" s="131"/>
    </row>
    <row r="9" spans="1:19" ht="15" customHeight="1">
      <c r="A9" s="115"/>
      <c r="B9" s="115"/>
      <c r="C9" s="80"/>
      <c r="D9" s="119"/>
      <c r="E9" s="405" t="str">
        <f>COMPANY</f>
        <v>ООО "Газпром трансгаз Санкт-Петербург"</v>
      </c>
      <c r="F9" s="406"/>
      <c r="G9" s="406"/>
      <c r="H9" s="406"/>
      <c r="I9" s="406"/>
      <c r="J9" s="406"/>
      <c r="K9" s="406"/>
      <c r="L9" s="406"/>
      <c r="M9" s="407"/>
      <c r="N9" s="120"/>
      <c r="P9" s="125"/>
      <c r="Q9" s="125"/>
      <c r="R9" s="125"/>
      <c r="S9" s="125"/>
    </row>
    <row r="10" spans="1:19" ht="15" customHeight="1" thickBot="1">
      <c r="A10" s="115"/>
      <c r="B10" s="115"/>
      <c r="C10" s="80"/>
      <c r="D10" s="119"/>
      <c r="E10" s="411" t="str">
        <f>"на "&amp;Period_name_1</f>
        <v>на 2016 г.</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36" t="s">
        <v>318</v>
      </c>
      <c r="F12" s="431" t="s">
        <v>357</v>
      </c>
      <c r="G12" s="425" t="s">
        <v>319</v>
      </c>
      <c r="H12" s="431" t="s">
        <v>299</v>
      </c>
      <c r="I12" s="439" t="s">
        <v>300</v>
      </c>
      <c r="J12" s="440"/>
      <c r="K12" s="431" t="s">
        <v>301</v>
      </c>
      <c r="L12" s="431" t="s">
        <v>302</v>
      </c>
      <c r="M12" s="431" t="s">
        <v>303</v>
      </c>
      <c r="N12" s="120"/>
      <c r="O12" s="152"/>
      <c r="P12" s="125"/>
      <c r="Q12" s="125"/>
      <c r="R12" s="125"/>
      <c r="S12" s="125"/>
    </row>
    <row r="13" spans="1:19" ht="23.25" customHeight="1" thickBot="1">
      <c r="A13" s="115"/>
      <c r="B13" s="115"/>
      <c r="C13" s="80"/>
      <c r="D13" s="119"/>
      <c r="E13" s="437"/>
      <c r="F13" s="432"/>
      <c r="G13" s="434"/>
      <c r="H13" s="432"/>
      <c r="I13" s="441"/>
      <c r="J13" s="442"/>
      <c r="K13" s="432"/>
      <c r="L13" s="432"/>
      <c r="M13" s="432"/>
      <c r="N13" s="120"/>
      <c r="P13" s="125"/>
      <c r="Q13" s="125"/>
      <c r="R13" s="125"/>
      <c r="S13" s="125"/>
    </row>
    <row r="14" spans="1:19" ht="23.25" customHeight="1" thickBot="1">
      <c r="A14" s="115"/>
      <c r="B14" s="115"/>
      <c r="C14" s="80"/>
      <c r="D14" s="119"/>
      <c r="E14" s="438"/>
      <c r="F14" s="142" t="s">
        <v>490</v>
      </c>
      <c r="G14" s="319" t="s">
        <v>490</v>
      </c>
      <c r="H14" s="433"/>
      <c r="I14" s="141" t="s">
        <v>305</v>
      </c>
      <c r="J14" s="141" t="s">
        <v>306</v>
      </c>
      <c r="K14" s="433"/>
      <c r="L14" s="433"/>
      <c r="M14" s="433"/>
      <c r="N14" s="120"/>
      <c r="P14" s="125"/>
      <c r="Q14" s="125"/>
      <c r="R14" s="125"/>
      <c r="S14" s="125"/>
    </row>
    <row r="15" spans="1:19" ht="12" thickBot="1">
      <c r="A15" s="115"/>
      <c r="B15" s="115"/>
      <c r="C15" s="80"/>
      <c r="D15" s="119"/>
      <c r="E15" s="136">
        <v>1</v>
      </c>
      <c r="F15" s="137">
        <v>2</v>
      </c>
      <c r="G15" s="137">
        <v>3</v>
      </c>
      <c r="H15" s="137">
        <v>4</v>
      </c>
      <c r="I15" s="137">
        <v>5</v>
      </c>
      <c r="J15" s="138">
        <v>6</v>
      </c>
      <c r="K15" s="138">
        <v>7</v>
      </c>
      <c r="L15" s="138">
        <v>8</v>
      </c>
      <c r="M15" s="139">
        <v>9</v>
      </c>
      <c r="N15" s="120"/>
      <c r="P15" s="125"/>
      <c r="Q15" s="125"/>
      <c r="R15" s="125"/>
      <c r="S15" s="125"/>
    </row>
    <row r="16" spans="1:19" ht="12" thickBot="1">
      <c r="A16" s="124" t="s">
        <v>292</v>
      </c>
      <c r="B16" s="115"/>
      <c r="C16" s="80"/>
      <c r="D16" s="119"/>
      <c r="E16" s="37"/>
      <c r="F16" s="37"/>
      <c r="G16" s="37"/>
      <c r="H16" s="37"/>
      <c r="I16" s="37"/>
      <c r="J16" s="37"/>
      <c r="K16" s="37"/>
      <c r="L16" s="37"/>
      <c r="M16" s="37"/>
      <c r="N16" s="120"/>
      <c r="P16" s="125"/>
      <c r="Q16" s="125"/>
      <c r="R16" s="125"/>
      <c r="S16" s="125"/>
    </row>
    <row r="17" spans="1:19" ht="22.5">
      <c r="A17" s="115"/>
      <c r="B17" s="115"/>
      <c r="C17" s="80"/>
      <c r="D17" s="119"/>
      <c r="E17" s="153" t="s">
        <v>307</v>
      </c>
      <c r="F17" s="150"/>
      <c r="G17" s="151"/>
      <c r="H17" s="209" t="s">
        <v>366</v>
      </c>
      <c r="I17" s="311"/>
      <c r="J17" s="312"/>
      <c r="K17" s="311"/>
      <c r="L17" s="311"/>
      <c r="M17" s="177"/>
      <c r="N17" s="120"/>
      <c r="P17" s="125"/>
      <c r="Q17" s="125"/>
      <c r="R17" s="125"/>
      <c r="S17" s="125"/>
    </row>
    <row r="18" spans="1:19" ht="22.5">
      <c r="A18" s="115"/>
      <c r="B18" s="115"/>
      <c r="C18" s="80"/>
      <c r="D18" s="119"/>
      <c r="E18" s="278" t="s">
        <v>320</v>
      </c>
      <c r="F18" s="274"/>
      <c r="G18" s="275"/>
      <c r="H18" s="289" t="s">
        <v>366</v>
      </c>
      <c r="I18" s="157"/>
      <c r="J18" s="176"/>
      <c r="K18" s="157"/>
      <c r="L18" s="157"/>
      <c r="M18" s="281"/>
      <c r="N18" s="120"/>
      <c r="P18" s="125"/>
      <c r="Q18" s="125"/>
      <c r="R18" s="125"/>
      <c r="S18" s="125"/>
    </row>
    <row r="19" spans="1:19" ht="22.5" hidden="1">
      <c r="A19" s="115"/>
      <c r="B19" s="167">
        <f>ROW(B20)-ROW()</f>
        <v>1</v>
      </c>
      <c r="C19" s="307" t="s">
        <v>440</v>
      </c>
      <c r="D19" s="119"/>
      <c r="E19" s="313"/>
      <c r="F19" s="274"/>
      <c r="G19" s="275"/>
      <c r="H19" s="289" t="s">
        <v>366</v>
      </c>
      <c r="I19" s="157"/>
      <c r="J19" s="176"/>
      <c r="K19" s="157"/>
      <c r="L19" s="157"/>
      <c r="M19" s="281"/>
      <c r="N19" s="120"/>
      <c r="P19" s="125"/>
      <c r="Q19" s="125"/>
      <c r="R19" s="125"/>
      <c r="S19" s="125"/>
    </row>
    <row r="20" spans="1:14" ht="12.75" customHeight="1" thickBot="1">
      <c r="A20" s="167">
        <f>ROW()-ROW(A19)</f>
        <v>1</v>
      </c>
      <c r="B20" s="167">
        <v>0</v>
      </c>
      <c r="C20" s="133"/>
      <c r="D20" s="174"/>
      <c r="E20" s="199"/>
      <c r="F20" s="282" t="s">
        <v>293</v>
      </c>
      <c r="G20" s="282"/>
      <c r="H20" s="282"/>
      <c r="I20" s="282"/>
      <c r="J20" s="282"/>
      <c r="K20" s="282"/>
      <c r="L20" s="282"/>
      <c r="M20" s="283"/>
      <c r="N20" s="120"/>
    </row>
    <row r="21" spans="1:19" ht="11.25">
      <c r="A21" s="124" t="s">
        <v>291</v>
      </c>
      <c r="B21" s="115"/>
      <c r="C21" s="80"/>
      <c r="D21" s="119"/>
      <c r="E21" s="133"/>
      <c r="F21" s="133"/>
      <c r="G21" s="133"/>
      <c r="H21" s="133"/>
      <c r="I21" s="133"/>
      <c r="J21" s="134"/>
      <c r="K21" s="134"/>
      <c r="L21" s="134"/>
      <c r="M21" s="134"/>
      <c r="N21" s="120"/>
      <c r="P21" s="125"/>
      <c r="Q21" s="125"/>
      <c r="R21" s="125"/>
      <c r="S21" s="125"/>
    </row>
    <row r="22" spans="1:19" ht="15" customHeight="1">
      <c r="A22" s="124"/>
      <c r="B22" s="115"/>
      <c r="C22" s="80"/>
      <c r="D22" s="119"/>
      <c r="E22" s="435" t="str">
        <f>IF('Ссылки на публикации'!H17="","",'Ссылки на публикации'!H17)</f>
        <v>http://www.tarifspb.ru</v>
      </c>
      <c r="F22" s="435"/>
      <c r="G22" s="435"/>
      <c r="H22" s="435"/>
      <c r="I22" s="435"/>
      <c r="J22" s="435"/>
      <c r="K22" s="435"/>
      <c r="L22" s="435"/>
      <c r="M22" s="435"/>
      <c r="N22" s="120"/>
      <c r="P22" s="125"/>
      <c r="Q22" s="125"/>
      <c r="R22" s="125"/>
      <c r="S22" s="125"/>
    </row>
    <row r="23" spans="1:19" ht="11.25">
      <c r="A23" s="124"/>
      <c r="B23" s="115"/>
      <c r="C23" s="80"/>
      <c r="D23" s="119"/>
      <c r="E23" s="133"/>
      <c r="F23" s="235"/>
      <c r="G23" s="235"/>
      <c r="H23" s="235"/>
      <c r="I23" s="235"/>
      <c r="J23" s="235"/>
      <c r="K23" s="235"/>
      <c r="L23" s="235"/>
      <c r="M23" s="235"/>
      <c r="N23" s="120"/>
      <c r="P23" s="125"/>
      <c r="Q23" s="125"/>
      <c r="R23" s="125"/>
      <c r="S23" s="125"/>
    </row>
    <row r="24" spans="1:19" ht="26.25" customHeight="1">
      <c r="A24" s="115"/>
      <c r="B24" s="115"/>
      <c r="C24" s="80"/>
      <c r="D24" s="119"/>
      <c r="E24" s="165" t="s">
        <v>315</v>
      </c>
      <c r="F24" s="424" t="s">
        <v>316</v>
      </c>
      <c r="G24" s="424"/>
      <c r="H24" s="424"/>
      <c r="I24" s="424"/>
      <c r="J24" s="424"/>
      <c r="K24" s="424"/>
      <c r="L24" s="424"/>
      <c r="M24" s="424"/>
      <c r="N24" s="120"/>
      <c r="P24" s="125"/>
      <c r="Q24" s="125"/>
      <c r="R24" s="125"/>
      <c r="S24" s="125"/>
    </row>
    <row r="25" spans="1:14" ht="11.25">
      <c r="A25" s="124"/>
      <c r="B25" s="115"/>
      <c r="C25" s="80"/>
      <c r="D25" s="121"/>
      <c r="E25" s="122"/>
      <c r="F25" s="122"/>
      <c r="G25" s="122"/>
      <c r="H25" s="122"/>
      <c r="I25" s="122"/>
      <c r="J25" s="122"/>
      <c r="K25" s="122"/>
      <c r="L25" s="122"/>
      <c r="M25" s="122"/>
      <c r="N25" s="123"/>
    </row>
  </sheetData>
  <sheetProtection password="E4D4" sheet="1" scenarios="1" formatColumns="0" formatRows="0"/>
  <mergeCells count="14">
    <mergeCell ref="H12:H14"/>
    <mergeCell ref="I12:J13"/>
    <mergeCell ref="K12:K14"/>
    <mergeCell ref="L12:L14"/>
    <mergeCell ref="M12:M14"/>
    <mergeCell ref="F24:M24"/>
    <mergeCell ref="G12:G13"/>
    <mergeCell ref="F12:F13"/>
    <mergeCell ref="E7:M7"/>
    <mergeCell ref="E8:M8"/>
    <mergeCell ref="E10:M10"/>
    <mergeCell ref="E22:M22"/>
    <mergeCell ref="E9:M9"/>
    <mergeCell ref="E12:E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519</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317</v>
      </c>
      <c r="F8" s="416"/>
      <c r="G8" s="416"/>
      <c r="H8" s="416"/>
      <c r="I8" s="416"/>
      <c r="J8" s="416"/>
      <c r="K8" s="416"/>
      <c r="L8" s="416"/>
      <c r="M8" s="417"/>
      <c r="N8" s="129"/>
      <c r="P8" s="131"/>
      <c r="Q8" s="131"/>
      <c r="R8" s="131"/>
      <c r="S8" s="131"/>
    </row>
    <row r="9" spans="1:19" s="130" customFormat="1" ht="15" customHeight="1">
      <c r="A9" s="126"/>
      <c r="B9" s="126"/>
      <c r="C9" s="127"/>
      <c r="D9" s="128"/>
      <c r="E9" s="405" t="str">
        <f>COMPANY</f>
        <v>ООО "Газпром трансгаз Санкт-Петербург"</v>
      </c>
      <c r="F9" s="406"/>
      <c r="G9" s="406"/>
      <c r="H9" s="406"/>
      <c r="I9" s="406"/>
      <c r="J9" s="406"/>
      <c r="K9" s="406"/>
      <c r="L9" s="406"/>
      <c r="M9" s="407"/>
      <c r="N9" s="129"/>
      <c r="P9" s="131"/>
      <c r="Q9" s="131"/>
      <c r="R9" s="131"/>
      <c r="S9" s="131"/>
    </row>
    <row r="10" spans="1:19" ht="15" customHeight="1" thickBot="1">
      <c r="A10" s="115"/>
      <c r="B10" s="115"/>
      <c r="C10" s="80"/>
      <c r="D10" s="119"/>
      <c r="E10" s="411" t="str">
        <f>"на "&amp;Period_name_2</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36" t="s">
        <v>318</v>
      </c>
      <c r="F12" s="431" t="s">
        <v>357</v>
      </c>
      <c r="G12" s="425" t="s">
        <v>319</v>
      </c>
      <c r="H12" s="431" t="s">
        <v>299</v>
      </c>
      <c r="I12" s="439" t="s">
        <v>300</v>
      </c>
      <c r="J12" s="440"/>
      <c r="K12" s="431" t="s">
        <v>301</v>
      </c>
      <c r="L12" s="431" t="s">
        <v>302</v>
      </c>
      <c r="M12" s="431" t="s">
        <v>303</v>
      </c>
      <c r="N12" s="120"/>
      <c r="O12" s="152"/>
      <c r="P12" s="125"/>
      <c r="Q12" s="125"/>
      <c r="R12" s="125"/>
      <c r="S12" s="125"/>
    </row>
    <row r="13" spans="1:19" ht="23.25" customHeight="1" thickBot="1">
      <c r="A13" s="115"/>
      <c r="B13" s="115"/>
      <c r="C13" s="80"/>
      <c r="D13" s="119"/>
      <c r="E13" s="437"/>
      <c r="F13" s="432"/>
      <c r="G13" s="434"/>
      <c r="H13" s="432"/>
      <c r="I13" s="441"/>
      <c r="J13" s="442"/>
      <c r="K13" s="432"/>
      <c r="L13" s="432"/>
      <c r="M13" s="432"/>
      <c r="N13" s="120"/>
      <c r="P13" s="125"/>
      <c r="Q13" s="125"/>
      <c r="R13" s="125"/>
      <c r="S13" s="125"/>
    </row>
    <row r="14" spans="1:19" ht="23.25" customHeight="1" thickBot="1">
      <c r="A14" s="115"/>
      <c r="B14" s="115"/>
      <c r="C14" s="80"/>
      <c r="D14" s="119"/>
      <c r="E14" s="438"/>
      <c r="F14" s="142" t="s">
        <v>490</v>
      </c>
      <c r="G14" s="319" t="s">
        <v>490</v>
      </c>
      <c r="H14" s="433"/>
      <c r="I14" s="141" t="s">
        <v>305</v>
      </c>
      <c r="J14" s="141" t="s">
        <v>306</v>
      </c>
      <c r="K14" s="433"/>
      <c r="L14" s="433"/>
      <c r="M14" s="433"/>
      <c r="N14" s="120"/>
      <c r="P14" s="125"/>
      <c r="Q14" s="125"/>
      <c r="R14" s="125"/>
      <c r="S14" s="125"/>
    </row>
    <row r="15" spans="1:19" ht="12" thickBot="1">
      <c r="A15" s="115"/>
      <c r="B15" s="115"/>
      <c r="C15" s="80"/>
      <c r="D15" s="119"/>
      <c r="E15" s="136">
        <v>1</v>
      </c>
      <c r="F15" s="137">
        <v>2</v>
      </c>
      <c r="G15" s="137">
        <v>3</v>
      </c>
      <c r="H15" s="137">
        <v>4</v>
      </c>
      <c r="I15" s="137">
        <v>5</v>
      </c>
      <c r="J15" s="138">
        <v>6</v>
      </c>
      <c r="K15" s="138">
        <v>7</v>
      </c>
      <c r="L15" s="138">
        <v>8</v>
      </c>
      <c r="M15" s="139">
        <v>9</v>
      </c>
      <c r="N15" s="120"/>
      <c r="P15" s="125"/>
      <c r="Q15" s="125"/>
      <c r="R15" s="125"/>
      <c r="S15" s="125"/>
    </row>
    <row r="16" spans="1:19" ht="12" thickBot="1">
      <c r="A16" s="124" t="s">
        <v>292</v>
      </c>
      <c r="B16" s="115"/>
      <c r="C16" s="80"/>
      <c r="D16" s="119"/>
      <c r="E16" s="37"/>
      <c r="F16" s="37"/>
      <c r="G16" s="37"/>
      <c r="H16" s="37"/>
      <c r="I16" s="37"/>
      <c r="J16" s="37"/>
      <c r="K16" s="37"/>
      <c r="L16" s="37"/>
      <c r="M16" s="37"/>
      <c r="N16" s="120"/>
      <c r="P16" s="125"/>
      <c r="Q16" s="125"/>
      <c r="R16" s="125"/>
      <c r="S16" s="125"/>
    </row>
    <row r="17" spans="1:19" ht="22.5">
      <c r="A17" s="115"/>
      <c r="B17" s="115"/>
      <c r="C17" s="80"/>
      <c r="D17" s="119"/>
      <c r="E17" s="153" t="s">
        <v>307</v>
      </c>
      <c r="F17" s="150"/>
      <c r="G17" s="151"/>
      <c r="H17" s="209" t="s">
        <v>366</v>
      </c>
      <c r="I17" s="311"/>
      <c r="J17" s="312"/>
      <c r="K17" s="311"/>
      <c r="L17" s="311"/>
      <c r="M17" s="177"/>
      <c r="N17" s="120"/>
      <c r="P17" s="125"/>
      <c r="Q17" s="125"/>
      <c r="R17" s="125"/>
      <c r="S17" s="125"/>
    </row>
    <row r="18" spans="1:19" ht="22.5">
      <c r="A18" s="115"/>
      <c r="B18" s="115"/>
      <c r="C18" s="80"/>
      <c r="D18" s="119"/>
      <c r="E18" s="278" t="s">
        <v>320</v>
      </c>
      <c r="F18" s="274"/>
      <c r="G18" s="275"/>
      <c r="H18" s="289" t="s">
        <v>366</v>
      </c>
      <c r="I18" s="157"/>
      <c r="J18" s="176"/>
      <c r="K18" s="157"/>
      <c r="L18" s="157"/>
      <c r="M18" s="281"/>
      <c r="N18" s="120"/>
      <c r="P18" s="125"/>
      <c r="Q18" s="125"/>
      <c r="R18" s="125"/>
      <c r="S18" s="125"/>
    </row>
    <row r="19" spans="1:19" ht="22.5" hidden="1">
      <c r="A19" s="115"/>
      <c r="B19" s="167">
        <f>ROW(B20)-ROW()</f>
        <v>1</v>
      </c>
      <c r="C19" s="307" t="s">
        <v>440</v>
      </c>
      <c r="D19" s="119"/>
      <c r="E19" s="313"/>
      <c r="F19" s="274"/>
      <c r="G19" s="275"/>
      <c r="H19" s="289" t="s">
        <v>366</v>
      </c>
      <c r="I19" s="157"/>
      <c r="J19" s="176"/>
      <c r="K19" s="157"/>
      <c r="L19" s="157"/>
      <c r="M19" s="281"/>
      <c r="N19" s="120"/>
      <c r="P19" s="125"/>
      <c r="Q19" s="125"/>
      <c r="R19" s="125"/>
      <c r="S19" s="125"/>
    </row>
    <row r="20" spans="1:14" ht="12.75" customHeight="1" thickBot="1">
      <c r="A20" s="167">
        <f>ROW()-ROW(A19)</f>
        <v>1</v>
      </c>
      <c r="B20" s="167">
        <v>0</v>
      </c>
      <c r="C20" s="133"/>
      <c r="D20" s="174"/>
      <c r="E20" s="199"/>
      <c r="F20" s="282" t="s">
        <v>293</v>
      </c>
      <c r="G20" s="282"/>
      <c r="H20" s="282"/>
      <c r="I20" s="282"/>
      <c r="J20" s="282"/>
      <c r="K20" s="282"/>
      <c r="L20" s="282"/>
      <c r="M20" s="283"/>
      <c r="N20" s="120"/>
    </row>
    <row r="21" spans="1:19" ht="11.25">
      <c r="A21" s="124" t="s">
        <v>291</v>
      </c>
      <c r="B21" s="115"/>
      <c r="C21" s="80"/>
      <c r="D21" s="119"/>
      <c r="E21" s="133"/>
      <c r="F21" s="133"/>
      <c r="G21" s="133"/>
      <c r="H21" s="133"/>
      <c r="I21" s="133"/>
      <c r="J21" s="134"/>
      <c r="K21" s="134"/>
      <c r="L21" s="134"/>
      <c r="M21" s="134"/>
      <c r="N21" s="120"/>
      <c r="P21" s="125"/>
      <c r="Q21" s="125"/>
      <c r="R21" s="125"/>
      <c r="S21" s="125"/>
    </row>
    <row r="22" spans="1:19" ht="15" customHeight="1">
      <c r="A22" s="124"/>
      <c r="B22" s="115"/>
      <c r="C22" s="80"/>
      <c r="D22" s="119"/>
      <c r="E22" s="435" t="str">
        <f>IF('Ссылки на публикации'!H17="","",'Ссылки на публикации'!H17)</f>
        <v>http://www.tarifspb.ru</v>
      </c>
      <c r="F22" s="435"/>
      <c r="G22" s="435"/>
      <c r="H22" s="435"/>
      <c r="I22" s="435"/>
      <c r="J22" s="435"/>
      <c r="K22" s="435"/>
      <c r="L22" s="435"/>
      <c r="M22" s="435"/>
      <c r="N22" s="120"/>
      <c r="P22" s="125"/>
      <c r="Q22" s="125"/>
      <c r="R22" s="125"/>
      <c r="S22" s="125"/>
    </row>
    <row r="23" spans="1:19" ht="11.25">
      <c r="A23" s="124"/>
      <c r="B23" s="115"/>
      <c r="C23" s="80"/>
      <c r="D23" s="119"/>
      <c r="E23" s="133"/>
      <c r="F23" s="235"/>
      <c r="G23" s="235"/>
      <c r="H23" s="235"/>
      <c r="I23" s="235"/>
      <c r="J23" s="235"/>
      <c r="K23" s="235"/>
      <c r="L23" s="235"/>
      <c r="M23" s="235"/>
      <c r="N23" s="120"/>
      <c r="P23" s="125"/>
      <c r="Q23" s="125"/>
      <c r="R23" s="125"/>
      <c r="S23" s="125"/>
    </row>
    <row r="24" spans="1:19" ht="26.25" customHeight="1">
      <c r="A24" s="115"/>
      <c r="B24" s="115"/>
      <c r="C24" s="80"/>
      <c r="D24" s="119"/>
      <c r="E24" s="165" t="s">
        <v>315</v>
      </c>
      <c r="F24" s="424" t="s">
        <v>316</v>
      </c>
      <c r="G24" s="424"/>
      <c r="H24" s="424"/>
      <c r="I24" s="424"/>
      <c r="J24" s="424"/>
      <c r="K24" s="424"/>
      <c r="L24" s="424"/>
      <c r="M24" s="424"/>
      <c r="N24" s="120"/>
      <c r="P24" s="125"/>
      <c r="Q24" s="125"/>
      <c r="R24" s="125"/>
      <c r="S24" s="125"/>
    </row>
    <row r="25" spans="1:14" ht="11.25">
      <c r="A25" s="124"/>
      <c r="B25" s="115"/>
      <c r="C25" s="80"/>
      <c r="D25" s="121"/>
      <c r="E25" s="122"/>
      <c r="F25" s="122"/>
      <c r="G25" s="122"/>
      <c r="H25" s="122"/>
      <c r="I25" s="122"/>
      <c r="J25" s="122"/>
      <c r="K25" s="122"/>
      <c r="L25" s="122"/>
      <c r="M25" s="122"/>
      <c r="N25" s="123"/>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519</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317</v>
      </c>
      <c r="F8" s="416"/>
      <c r="G8" s="416"/>
      <c r="H8" s="416"/>
      <c r="I8" s="416"/>
      <c r="J8" s="416"/>
      <c r="K8" s="416"/>
      <c r="L8" s="416"/>
      <c r="M8" s="417"/>
      <c r="N8" s="129"/>
      <c r="P8" s="131"/>
      <c r="Q8" s="131"/>
      <c r="R8" s="131"/>
      <c r="S8" s="131"/>
    </row>
    <row r="9" spans="1:19" s="130" customFormat="1" ht="15" customHeight="1">
      <c r="A9" s="126"/>
      <c r="B9" s="126"/>
      <c r="C9" s="127"/>
      <c r="D9" s="128"/>
      <c r="E9" s="405" t="str">
        <f>COMPANY</f>
        <v>ООО "Газпром трансгаз Санкт-Петербург"</v>
      </c>
      <c r="F9" s="406"/>
      <c r="G9" s="406"/>
      <c r="H9" s="406"/>
      <c r="I9" s="406"/>
      <c r="J9" s="406"/>
      <c r="K9" s="406"/>
      <c r="L9" s="406"/>
      <c r="M9" s="407"/>
      <c r="N9" s="129"/>
      <c r="P9" s="131"/>
      <c r="Q9" s="131"/>
      <c r="R9" s="131"/>
      <c r="S9" s="131"/>
    </row>
    <row r="10" spans="1:19" ht="15" customHeight="1" thickBot="1">
      <c r="A10" s="115"/>
      <c r="B10" s="115"/>
      <c r="C10" s="80"/>
      <c r="D10" s="119"/>
      <c r="E10" s="411" t="str">
        <f>"на "&amp;Period_name_3</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36" t="s">
        <v>318</v>
      </c>
      <c r="F12" s="431" t="s">
        <v>357</v>
      </c>
      <c r="G12" s="425" t="s">
        <v>319</v>
      </c>
      <c r="H12" s="431" t="s">
        <v>299</v>
      </c>
      <c r="I12" s="439" t="s">
        <v>300</v>
      </c>
      <c r="J12" s="440"/>
      <c r="K12" s="431" t="s">
        <v>301</v>
      </c>
      <c r="L12" s="431" t="s">
        <v>302</v>
      </c>
      <c r="M12" s="431" t="s">
        <v>303</v>
      </c>
      <c r="N12" s="120"/>
      <c r="O12" s="152"/>
      <c r="P12" s="125"/>
      <c r="Q12" s="125"/>
      <c r="R12" s="125"/>
      <c r="S12" s="125"/>
    </row>
    <row r="13" spans="1:19" ht="23.25" customHeight="1" thickBot="1">
      <c r="A13" s="115"/>
      <c r="B13" s="115"/>
      <c r="C13" s="80"/>
      <c r="D13" s="119"/>
      <c r="E13" s="437"/>
      <c r="F13" s="432"/>
      <c r="G13" s="434"/>
      <c r="H13" s="432"/>
      <c r="I13" s="441"/>
      <c r="J13" s="442"/>
      <c r="K13" s="432"/>
      <c r="L13" s="432"/>
      <c r="M13" s="432"/>
      <c r="N13" s="120"/>
      <c r="P13" s="125"/>
      <c r="Q13" s="125"/>
      <c r="R13" s="125"/>
      <c r="S13" s="125"/>
    </row>
    <row r="14" spans="1:19" ht="23.25" customHeight="1" thickBot="1">
      <c r="A14" s="115"/>
      <c r="B14" s="115"/>
      <c r="C14" s="80"/>
      <c r="D14" s="119"/>
      <c r="E14" s="438"/>
      <c r="F14" s="142" t="s">
        <v>490</v>
      </c>
      <c r="G14" s="319" t="s">
        <v>490</v>
      </c>
      <c r="H14" s="433"/>
      <c r="I14" s="141" t="s">
        <v>305</v>
      </c>
      <c r="J14" s="141" t="s">
        <v>306</v>
      </c>
      <c r="K14" s="433"/>
      <c r="L14" s="433"/>
      <c r="M14" s="433"/>
      <c r="N14" s="120"/>
      <c r="P14" s="125"/>
      <c r="Q14" s="125"/>
      <c r="R14" s="125"/>
      <c r="S14" s="125"/>
    </row>
    <row r="15" spans="1:19" ht="12" thickBot="1">
      <c r="A15" s="115"/>
      <c r="B15" s="115"/>
      <c r="C15" s="80"/>
      <c r="D15" s="119"/>
      <c r="E15" s="136">
        <v>1</v>
      </c>
      <c r="F15" s="137">
        <v>2</v>
      </c>
      <c r="G15" s="137">
        <v>3</v>
      </c>
      <c r="H15" s="137">
        <v>4</v>
      </c>
      <c r="I15" s="137">
        <v>5</v>
      </c>
      <c r="J15" s="138">
        <v>6</v>
      </c>
      <c r="K15" s="138">
        <v>7</v>
      </c>
      <c r="L15" s="138">
        <v>8</v>
      </c>
      <c r="M15" s="139">
        <v>9</v>
      </c>
      <c r="N15" s="120"/>
      <c r="P15" s="125"/>
      <c r="Q15" s="125"/>
      <c r="R15" s="125"/>
      <c r="S15" s="125"/>
    </row>
    <row r="16" spans="1:19" ht="12" thickBot="1">
      <c r="A16" s="124" t="s">
        <v>292</v>
      </c>
      <c r="B16" s="115"/>
      <c r="C16" s="80"/>
      <c r="D16" s="119"/>
      <c r="E16" s="37"/>
      <c r="F16" s="37"/>
      <c r="G16" s="37"/>
      <c r="H16" s="37"/>
      <c r="I16" s="37"/>
      <c r="J16" s="37"/>
      <c r="K16" s="37"/>
      <c r="L16" s="37"/>
      <c r="M16" s="37"/>
      <c r="N16" s="120"/>
      <c r="P16" s="125"/>
      <c r="Q16" s="125"/>
      <c r="R16" s="125"/>
      <c r="S16" s="125"/>
    </row>
    <row r="17" spans="1:19" ht="22.5">
      <c r="A17" s="115"/>
      <c r="B17" s="115"/>
      <c r="C17" s="80"/>
      <c r="D17" s="119"/>
      <c r="E17" s="153" t="s">
        <v>307</v>
      </c>
      <c r="F17" s="150"/>
      <c r="G17" s="151"/>
      <c r="H17" s="209" t="s">
        <v>366</v>
      </c>
      <c r="I17" s="311"/>
      <c r="J17" s="312"/>
      <c r="K17" s="311"/>
      <c r="L17" s="311"/>
      <c r="M17" s="177"/>
      <c r="N17" s="120"/>
      <c r="P17" s="125"/>
      <c r="Q17" s="125"/>
      <c r="R17" s="125"/>
      <c r="S17" s="125"/>
    </row>
    <row r="18" spans="1:19" ht="22.5">
      <c r="A18" s="115"/>
      <c r="B18" s="115"/>
      <c r="C18" s="80"/>
      <c r="D18" s="119"/>
      <c r="E18" s="278" t="s">
        <v>320</v>
      </c>
      <c r="F18" s="274"/>
      <c r="G18" s="275"/>
      <c r="H18" s="289" t="s">
        <v>366</v>
      </c>
      <c r="I18" s="157"/>
      <c r="J18" s="176"/>
      <c r="K18" s="157"/>
      <c r="L18" s="157"/>
      <c r="M18" s="281"/>
      <c r="N18" s="120"/>
      <c r="P18" s="125"/>
      <c r="Q18" s="125"/>
      <c r="R18" s="125"/>
      <c r="S18" s="125"/>
    </row>
    <row r="19" spans="1:19" ht="22.5" hidden="1">
      <c r="A19" s="115"/>
      <c r="B19" s="167">
        <f>ROW(B20)-ROW()</f>
        <v>1</v>
      </c>
      <c r="C19" s="307" t="s">
        <v>440</v>
      </c>
      <c r="D19" s="119"/>
      <c r="E19" s="313"/>
      <c r="F19" s="274"/>
      <c r="G19" s="275"/>
      <c r="H19" s="289" t="s">
        <v>366</v>
      </c>
      <c r="I19" s="157"/>
      <c r="J19" s="176"/>
      <c r="K19" s="157"/>
      <c r="L19" s="157"/>
      <c r="M19" s="281"/>
      <c r="N19" s="120"/>
      <c r="P19" s="125"/>
      <c r="Q19" s="125"/>
      <c r="R19" s="125"/>
      <c r="S19" s="125"/>
    </row>
    <row r="20" spans="1:14" ht="12.75" customHeight="1" thickBot="1">
      <c r="A20" s="167">
        <f>ROW()-ROW(A19)</f>
        <v>1</v>
      </c>
      <c r="B20" s="167">
        <v>0</v>
      </c>
      <c r="C20" s="133"/>
      <c r="D20" s="174"/>
      <c r="E20" s="199"/>
      <c r="F20" s="282" t="s">
        <v>293</v>
      </c>
      <c r="G20" s="282"/>
      <c r="H20" s="282"/>
      <c r="I20" s="282"/>
      <c r="J20" s="282"/>
      <c r="K20" s="282"/>
      <c r="L20" s="282"/>
      <c r="M20" s="283"/>
      <c r="N20" s="120"/>
    </row>
    <row r="21" spans="1:19" ht="11.25">
      <c r="A21" s="124" t="s">
        <v>291</v>
      </c>
      <c r="B21" s="115"/>
      <c r="C21" s="80"/>
      <c r="D21" s="119"/>
      <c r="E21" s="133"/>
      <c r="F21" s="133"/>
      <c r="G21" s="133"/>
      <c r="H21" s="133"/>
      <c r="I21" s="133"/>
      <c r="J21" s="134"/>
      <c r="K21" s="134"/>
      <c r="L21" s="134"/>
      <c r="M21" s="134"/>
      <c r="N21" s="120"/>
      <c r="P21" s="125"/>
      <c r="Q21" s="125"/>
      <c r="R21" s="125"/>
      <c r="S21" s="125"/>
    </row>
    <row r="22" spans="1:19" ht="15" customHeight="1">
      <c r="A22" s="124"/>
      <c r="B22" s="115"/>
      <c r="C22" s="80"/>
      <c r="D22" s="119"/>
      <c r="E22" s="435" t="str">
        <f>IF('Ссылки на публикации'!H17="","",'Ссылки на публикации'!H17)</f>
        <v>http://www.tarifspb.ru</v>
      </c>
      <c r="F22" s="435"/>
      <c r="G22" s="435"/>
      <c r="H22" s="435"/>
      <c r="I22" s="435"/>
      <c r="J22" s="435"/>
      <c r="K22" s="435"/>
      <c r="L22" s="435"/>
      <c r="M22" s="435"/>
      <c r="N22" s="120"/>
      <c r="P22" s="125"/>
      <c r="Q22" s="125"/>
      <c r="R22" s="125"/>
      <c r="S22" s="125"/>
    </row>
    <row r="23" spans="1:19" ht="11.25">
      <c r="A23" s="124"/>
      <c r="B23" s="115"/>
      <c r="C23" s="80"/>
      <c r="D23" s="119"/>
      <c r="E23" s="133"/>
      <c r="F23" s="235"/>
      <c r="G23" s="235"/>
      <c r="H23" s="235"/>
      <c r="I23" s="235"/>
      <c r="J23" s="235"/>
      <c r="K23" s="235"/>
      <c r="L23" s="235"/>
      <c r="M23" s="235"/>
      <c r="N23" s="120"/>
      <c r="P23" s="125"/>
      <c r="Q23" s="125"/>
      <c r="R23" s="125"/>
      <c r="S23" s="125"/>
    </row>
    <row r="24" spans="1:19" ht="26.25" customHeight="1">
      <c r="A24" s="115"/>
      <c r="B24" s="115"/>
      <c r="C24" s="80"/>
      <c r="D24" s="119"/>
      <c r="E24" s="165" t="s">
        <v>315</v>
      </c>
      <c r="F24" s="424" t="s">
        <v>316</v>
      </c>
      <c r="G24" s="424"/>
      <c r="H24" s="424"/>
      <c r="I24" s="424"/>
      <c r="J24" s="424"/>
      <c r="K24" s="424"/>
      <c r="L24" s="424"/>
      <c r="M24" s="424"/>
      <c r="N24" s="120"/>
      <c r="P24" s="125"/>
      <c r="Q24" s="125"/>
      <c r="R24" s="125"/>
      <c r="S24" s="125"/>
    </row>
    <row r="25" spans="1:14" ht="11.25">
      <c r="A25" s="124"/>
      <c r="B25" s="115"/>
      <c r="C25" s="80"/>
      <c r="D25" s="121"/>
      <c r="E25" s="122"/>
      <c r="F25" s="122"/>
      <c r="G25" s="122"/>
      <c r="H25" s="122"/>
      <c r="I25" s="122"/>
      <c r="J25" s="122"/>
      <c r="K25" s="122"/>
      <c r="L25" s="122"/>
      <c r="M25" s="122"/>
      <c r="N25" s="123"/>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519</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317</v>
      </c>
      <c r="F8" s="416"/>
      <c r="G8" s="416"/>
      <c r="H8" s="416"/>
      <c r="I8" s="416"/>
      <c r="J8" s="416"/>
      <c r="K8" s="416"/>
      <c r="L8" s="416"/>
      <c r="M8" s="417"/>
      <c r="N8" s="129"/>
      <c r="P8" s="131"/>
      <c r="Q8" s="131"/>
      <c r="R8" s="131"/>
      <c r="S8" s="131"/>
    </row>
    <row r="9" spans="1:19" s="130" customFormat="1" ht="15" customHeight="1">
      <c r="A9" s="126"/>
      <c r="B9" s="126"/>
      <c r="C9" s="127"/>
      <c r="D9" s="128"/>
      <c r="E9" s="405" t="str">
        <f>COMPANY</f>
        <v>ООО "Газпром трансгаз Санкт-Петербург"</v>
      </c>
      <c r="F9" s="406"/>
      <c r="G9" s="406"/>
      <c r="H9" s="406"/>
      <c r="I9" s="406"/>
      <c r="J9" s="406"/>
      <c r="K9" s="406"/>
      <c r="L9" s="406"/>
      <c r="M9" s="407"/>
      <c r="N9" s="129"/>
      <c r="P9" s="131"/>
      <c r="Q9" s="131"/>
      <c r="R9" s="131"/>
      <c r="S9" s="131"/>
    </row>
    <row r="10" spans="1:19" ht="15" customHeight="1" thickBot="1">
      <c r="A10" s="115"/>
      <c r="B10" s="115"/>
      <c r="C10" s="80"/>
      <c r="D10" s="119"/>
      <c r="E10" s="411" t="str">
        <f>"на "&amp;Period_name_4</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36" t="s">
        <v>318</v>
      </c>
      <c r="F12" s="431" t="s">
        <v>357</v>
      </c>
      <c r="G12" s="425" t="s">
        <v>319</v>
      </c>
      <c r="H12" s="431" t="s">
        <v>299</v>
      </c>
      <c r="I12" s="439" t="s">
        <v>300</v>
      </c>
      <c r="J12" s="440"/>
      <c r="K12" s="431" t="s">
        <v>301</v>
      </c>
      <c r="L12" s="431" t="s">
        <v>302</v>
      </c>
      <c r="M12" s="431" t="s">
        <v>303</v>
      </c>
      <c r="N12" s="120"/>
      <c r="O12" s="152"/>
      <c r="P12" s="125"/>
      <c r="Q12" s="125"/>
      <c r="R12" s="125"/>
      <c r="S12" s="125"/>
    </row>
    <row r="13" spans="1:19" ht="23.25" customHeight="1" thickBot="1">
      <c r="A13" s="115"/>
      <c r="B13" s="115"/>
      <c r="C13" s="80"/>
      <c r="D13" s="119"/>
      <c r="E13" s="437"/>
      <c r="F13" s="432"/>
      <c r="G13" s="434"/>
      <c r="H13" s="432"/>
      <c r="I13" s="441"/>
      <c r="J13" s="442"/>
      <c r="K13" s="432"/>
      <c r="L13" s="432"/>
      <c r="M13" s="432"/>
      <c r="N13" s="120"/>
      <c r="P13" s="125"/>
      <c r="Q13" s="125"/>
      <c r="R13" s="125"/>
      <c r="S13" s="125"/>
    </row>
    <row r="14" spans="1:19" ht="23.25" customHeight="1" thickBot="1">
      <c r="A14" s="115"/>
      <c r="B14" s="115"/>
      <c r="C14" s="80"/>
      <c r="D14" s="119"/>
      <c r="E14" s="438"/>
      <c r="F14" s="142" t="s">
        <v>490</v>
      </c>
      <c r="G14" s="319" t="s">
        <v>490</v>
      </c>
      <c r="H14" s="433"/>
      <c r="I14" s="141" t="s">
        <v>305</v>
      </c>
      <c r="J14" s="141" t="s">
        <v>306</v>
      </c>
      <c r="K14" s="433"/>
      <c r="L14" s="433"/>
      <c r="M14" s="433"/>
      <c r="N14" s="120"/>
      <c r="P14" s="125"/>
      <c r="Q14" s="125"/>
      <c r="R14" s="125"/>
      <c r="S14" s="125"/>
    </row>
    <row r="15" spans="1:19" ht="12" thickBot="1">
      <c r="A15" s="115"/>
      <c r="B15" s="115"/>
      <c r="C15" s="80"/>
      <c r="D15" s="119"/>
      <c r="E15" s="136">
        <v>1</v>
      </c>
      <c r="F15" s="137">
        <v>2</v>
      </c>
      <c r="G15" s="137">
        <v>3</v>
      </c>
      <c r="H15" s="137">
        <v>4</v>
      </c>
      <c r="I15" s="137">
        <v>5</v>
      </c>
      <c r="J15" s="138">
        <v>6</v>
      </c>
      <c r="K15" s="138">
        <v>7</v>
      </c>
      <c r="L15" s="138">
        <v>8</v>
      </c>
      <c r="M15" s="139">
        <v>9</v>
      </c>
      <c r="N15" s="120"/>
      <c r="P15" s="125"/>
      <c r="Q15" s="125"/>
      <c r="R15" s="125"/>
      <c r="S15" s="125"/>
    </row>
    <row r="16" spans="1:19" ht="12" thickBot="1">
      <c r="A16" s="124" t="s">
        <v>292</v>
      </c>
      <c r="B16" s="115"/>
      <c r="C16" s="80"/>
      <c r="D16" s="119"/>
      <c r="E16" s="37"/>
      <c r="F16" s="37"/>
      <c r="G16" s="37"/>
      <c r="H16" s="37"/>
      <c r="I16" s="37"/>
      <c r="J16" s="37"/>
      <c r="K16" s="37"/>
      <c r="L16" s="37"/>
      <c r="M16" s="37"/>
      <c r="N16" s="120"/>
      <c r="P16" s="125"/>
      <c r="Q16" s="125"/>
      <c r="R16" s="125"/>
      <c r="S16" s="125"/>
    </row>
    <row r="17" spans="1:19" ht="22.5">
      <c r="A17" s="115"/>
      <c r="B17" s="115"/>
      <c r="C17" s="80"/>
      <c r="D17" s="119"/>
      <c r="E17" s="153" t="s">
        <v>307</v>
      </c>
      <c r="F17" s="150"/>
      <c r="G17" s="151"/>
      <c r="H17" s="209" t="s">
        <v>366</v>
      </c>
      <c r="I17" s="311"/>
      <c r="J17" s="312"/>
      <c r="K17" s="311"/>
      <c r="L17" s="311"/>
      <c r="M17" s="177"/>
      <c r="N17" s="120"/>
      <c r="P17" s="125"/>
      <c r="Q17" s="125"/>
      <c r="R17" s="125"/>
      <c r="S17" s="125"/>
    </row>
    <row r="18" spans="1:19" ht="22.5">
      <c r="A18" s="115"/>
      <c r="B18" s="115"/>
      <c r="C18" s="80"/>
      <c r="D18" s="119"/>
      <c r="E18" s="278" t="s">
        <v>320</v>
      </c>
      <c r="F18" s="274"/>
      <c r="G18" s="275"/>
      <c r="H18" s="289" t="s">
        <v>366</v>
      </c>
      <c r="I18" s="157"/>
      <c r="J18" s="176"/>
      <c r="K18" s="157"/>
      <c r="L18" s="157"/>
      <c r="M18" s="281"/>
      <c r="N18" s="120"/>
      <c r="P18" s="125"/>
      <c r="Q18" s="125"/>
      <c r="R18" s="125"/>
      <c r="S18" s="125"/>
    </row>
    <row r="19" spans="1:19" ht="22.5" hidden="1">
      <c r="A19" s="115"/>
      <c r="B19" s="167">
        <f>ROW(B20)-ROW()</f>
        <v>1</v>
      </c>
      <c r="C19" s="307" t="s">
        <v>440</v>
      </c>
      <c r="D19" s="119"/>
      <c r="E19" s="313"/>
      <c r="F19" s="274"/>
      <c r="G19" s="275"/>
      <c r="H19" s="289" t="s">
        <v>366</v>
      </c>
      <c r="I19" s="157"/>
      <c r="J19" s="176"/>
      <c r="K19" s="157"/>
      <c r="L19" s="157"/>
      <c r="M19" s="281"/>
      <c r="N19" s="120"/>
      <c r="P19" s="125"/>
      <c r="Q19" s="125"/>
      <c r="R19" s="125"/>
      <c r="S19" s="125"/>
    </row>
    <row r="20" spans="1:14" ht="12.75" customHeight="1" thickBot="1">
      <c r="A20" s="167">
        <f>ROW()-ROW(A19)</f>
        <v>1</v>
      </c>
      <c r="B20" s="167">
        <v>0</v>
      </c>
      <c r="C20" s="133"/>
      <c r="D20" s="174"/>
      <c r="E20" s="199"/>
      <c r="F20" s="282" t="s">
        <v>293</v>
      </c>
      <c r="G20" s="282"/>
      <c r="H20" s="282"/>
      <c r="I20" s="282"/>
      <c r="J20" s="282"/>
      <c r="K20" s="282"/>
      <c r="L20" s="282"/>
      <c r="M20" s="283"/>
      <c r="N20" s="120"/>
    </row>
    <row r="21" spans="1:19" ht="11.25">
      <c r="A21" s="124" t="s">
        <v>291</v>
      </c>
      <c r="B21" s="115"/>
      <c r="C21" s="80"/>
      <c r="D21" s="119"/>
      <c r="E21" s="133"/>
      <c r="F21" s="133"/>
      <c r="G21" s="133"/>
      <c r="H21" s="133"/>
      <c r="I21" s="133"/>
      <c r="J21" s="134"/>
      <c r="K21" s="134"/>
      <c r="L21" s="134"/>
      <c r="M21" s="134"/>
      <c r="N21" s="120"/>
      <c r="P21" s="125"/>
      <c r="Q21" s="125"/>
      <c r="R21" s="125"/>
      <c r="S21" s="125"/>
    </row>
    <row r="22" spans="1:19" ht="15" customHeight="1">
      <c r="A22" s="124"/>
      <c r="B22" s="115"/>
      <c r="C22" s="80"/>
      <c r="D22" s="119"/>
      <c r="E22" s="435" t="str">
        <f>IF('Ссылки на публикации'!H17="","",'Ссылки на публикации'!H17)</f>
        <v>http://www.tarifspb.ru</v>
      </c>
      <c r="F22" s="435"/>
      <c r="G22" s="435"/>
      <c r="H22" s="435"/>
      <c r="I22" s="435"/>
      <c r="J22" s="435"/>
      <c r="K22" s="435"/>
      <c r="L22" s="435"/>
      <c r="M22" s="435"/>
      <c r="N22" s="120"/>
      <c r="P22" s="125"/>
      <c r="Q22" s="125"/>
      <c r="R22" s="125"/>
      <c r="S22" s="125"/>
    </row>
    <row r="23" spans="1:19" ht="11.25">
      <c r="A23" s="124"/>
      <c r="B23" s="115"/>
      <c r="C23" s="80"/>
      <c r="D23" s="119"/>
      <c r="E23" s="133"/>
      <c r="F23" s="235"/>
      <c r="G23" s="235"/>
      <c r="H23" s="235"/>
      <c r="I23" s="235"/>
      <c r="J23" s="235"/>
      <c r="K23" s="235"/>
      <c r="L23" s="235"/>
      <c r="M23" s="235"/>
      <c r="N23" s="120"/>
      <c r="P23" s="125"/>
      <c r="Q23" s="125"/>
      <c r="R23" s="125"/>
      <c r="S23" s="125"/>
    </row>
    <row r="24" spans="1:19" ht="26.25" customHeight="1">
      <c r="A24" s="115"/>
      <c r="B24" s="115"/>
      <c r="C24" s="80"/>
      <c r="D24" s="119"/>
      <c r="E24" s="165" t="s">
        <v>315</v>
      </c>
      <c r="F24" s="424" t="s">
        <v>316</v>
      </c>
      <c r="G24" s="424"/>
      <c r="H24" s="424"/>
      <c r="I24" s="424"/>
      <c r="J24" s="424"/>
      <c r="K24" s="424"/>
      <c r="L24" s="424"/>
      <c r="M24" s="424"/>
      <c r="N24" s="120"/>
      <c r="P24" s="125"/>
      <c r="Q24" s="125"/>
      <c r="R24" s="125"/>
      <c r="S24" s="125"/>
    </row>
    <row r="25" spans="1:14" ht="11.25">
      <c r="A25" s="124"/>
      <c r="B25" s="115"/>
      <c r="C25" s="80"/>
      <c r="D25" s="121"/>
      <c r="E25" s="122"/>
      <c r="F25" s="122"/>
      <c r="G25" s="122"/>
      <c r="H25" s="122"/>
      <c r="I25" s="122"/>
      <c r="J25" s="122"/>
      <c r="K25" s="122"/>
      <c r="L25" s="122"/>
      <c r="M25" s="122"/>
      <c r="N25" s="123"/>
    </row>
  </sheetData>
  <sheetProtection password="E4D4" sheet="1" scenarios="1" formatColumns="0" formatRows="0"/>
  <mergeCells count="14">
    <mergeCell ref="E7:M7"/>
    <mergeCell ref="E8:M8"/>
    <mergeCell ref="E10:M10"/>
    <mergeCell ref="F12:F13"/>
    <mergeCell ref="G12:G13"/>
    <mergeCell ref="E12:E14"/>
    <mergeCell ref="H12:H14"/>
    <mergeCell ref="E22:M22"/>
    <mergeCell ref="F24:M24"/>
    <mergeCell ref="E9:M9"/>
    <mergeCell ref="I12:J13"/>
    <mergeCell ref="K12:K14"/>
    <mergeCell ref="L12:L14"/>
    <mergeCell ref="M12:M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16" customFormat="1" ht="32.25" customHeight="1" hidden="1">
      <c r="A1" s="115">
        <f>ID</f>
        <v>26424110</v>
      </c>
      <c r="B1" s="115"/>
      <c r="C1" s="115"/>
      <c r="D1" s="115"/>
      <c r="E1" s="124"/>
      <c r="F1" s="124"/>
      <c r="G1" s="124"/>
      <c r="H1" s="124"/>
      <c r="I1" s="124"/>
      <c r="J1" s="124"/>
      <c r="K1" s="124"/>
      <c r="O1" s="115"/>
    </row>
    <row r="2" spans="1:3" s="116" customFormat="1" ht="32.25" customHeight="1" hidden="1">
      <c r="A2" s="115"/>
      <c r="B2" s="115"/>
      <c r="C2" s="115"/>
    </row>
    <row r="3" spans="1:15" s="116" customFormat="1" ht="32.25" customHeight="1" hidden="1">
      <c r="A3" s="115"/>
      <c r="B3" s="115"/>
      <c r="C3" s="115"/>
      <c r="D3" s="115"/>
      <c r="E3" s="115"/>
      <c r="F3" s="115"/>
      <c r="G3" s="115"/>
      <c r="H3" s="115"/>
      <c r="I3" s="115"/>
      <c r="J3" s="115"/>
      <c r="K3" s="115"/>
      <c r="O3" s="115"/>
    </row>
    <row r="4" spans="1:16" ht="11.25">
      <c r="A4" s="115"/>
      <c r="B4" s="115"/>
      <c r="C4" s="80"/>
      <c r="D4" s="117"/>
      <c r="E4" s="118"/>
      <c r="F4" s="118"/>
      <c r="G4" s="118"/>
      <c r="H4" s="118"/>
      <c r="I4" s="118"/>
      <c r="J4" s="118"/>
      <c r="K4" s="118"/>
      <c r="L4" s="118"/>
      <c r="M4" s="118"/>
      <c r="N4" s="118"/>
      <c r="O4" s="118"/>
      <c r="P4" s="132" t="str">
        <f>FORMID</f>
        <v>WARM.OPENINFO.TARIF.4.178</v>
      </c>
    </row>
    <row r="5" spans="1:16" ht="11.25">
      <c r="A5" s="115"/>
      <c r="B5" s="115"/>
      <c r="C5" s="80"/>
      <c r="D5" s="119"/>
      <c r="E5" s="37"/>
      <c r="F5" s="37"/>
      <c r="G5" s="37"/>
      <c r="H5" s="37"/>
      <c r="I5" s="37"/>
      <c r="J5" s="37"/>
      <c r="K5" s="37"/>
      <c r="L5" s="37"/>
      <c r="M5" s="37"/>
      <c r="N5" s="37"/>
      <c r="O5" s="37"/>
      <c r="P5" s="147" t="s">
        <v>520</v>
      </c>
    </row>
    <row r="6" spans="1:16" ht="12" thickBot="1">
      <c r="A6" s="115"/>
      <c r="B6" s="115"/>
      <c r="C6" s="80"/>
      <c r="D6" s="119"/>
      <c r="E6" s="37"/>
      <c r="F6" s="37"/>
      <c r="G6" s="37"/>
      <c r="H6" s="37"/>
      <c r="I6" s="37"/>
      <c r="J6" s="37"/>
      <c r="K6" s="37"/>
      <c r="L6" s="37"/>
      <c r="M6" s="37"/>
      <c r="N6" s="37"/>
      <c r="O6" s="37"/>
      <c r="P6" s="120"/>
    </row>
    <row r="7" spans="1:21" s="130" customFormat="1" ht="15" customHeight="1">
      <c r="A7" s="126"/>
      <c r="B7" s="126"/>
      <c r="C7" s="127"/>
      <c r="D7" s="128"/>
      <c r="E7" s="408" t="s">
        <v>294</v>
      </c>
      <c r="F7" s="409"/>
      <c r="G7" s="409"/>
      <c r="H7" s="409"/>
      <c r="I7" s="409"/>
      <c r="J7" s="409"/>
      <c r="K7" s="409"/>
      <c r="L7" s="409"/>
      <c r="M7" s="409"/>
      <c r="N7" s="409"/>
      <c r="O7" s="410"/>
      <c r="P7" s="129"/>
      <c r="R7" s="131"/>
      <c r="S7" s="131"/>
      <c r="T7" s="131"/>
      <c r="U7" s="131"/>
    </row>
    <row r="8" spans="1:21" s="130" customFormat="1" ht="15" customHeight="1">
      <c r="A8" s="126"/>
      <c r="B8" s="126"/>
      <c r="C8" s="127"/>
      <c r="D8" s="128"/>
      <c r="E8" s="415" t="s">
        <v>321</v>
      </c>
      <c r="F8" s="416"/>
      <c r="G8" s="416"/>
      <c r="H8" s="416"/>
      <c r="I8" s="416"/>
      <c r="J8" s="416"/>
      <c r="K8" s="416"/>
      <c r="L8" s="416"/>
      <c r="M8" s="416"/>
      <c r="N8" s="416"/>
      <c r="O8" s="417"/>
      <c r="P8" s="129"/>
      <c r="R8" s="131"/>
      <c r="S8" s="131"/>
      <c r="T8" s="131"/>
      <c r="U8" s="131"/>
    </row>
    <row r="9" spans="1:21"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7"/>
      <c r="P9" s="129"/>
      <c r="R9" s="131"/>
      <c r="S9" s="131"/>
      <c r="T9" s="131"/>
      <c r="U9" s="131"/>
    </row>
    <row r="10" spans="1:21" ht="15" customHeight="1" thickBot="1">
      <c r="A10" s="115"/>
      <c r="B10" s="115"/>
      <c r="C10" s="80"/>
      <c r="D10" s="119"/>
      <c r="E10" s="411" t="str">
        <f>"на "&amp;Period_name_1</f>
        <v>на 2016 г.</v>
      </c>
      <c r="F10" s="412"/>
      <c r="G10" s="412"/>
      <c r="H10" s="412"/>
      <c r="I10" s="412"/>
      <c r="J10" s="412"/>
      <c r="K10" s="412"/>
      <c r="L10" s="412"/>
      <c r="M10" s="412"/>
      <c r="N10" s="412"/>
      <c r="O10" s="413"/>
      <c r="P10" s="120"/>
      <c r="R10" s="125"/>
      <c r="S10" s="125"/>
      <c r="T10" s="125"/>
      <c r="U10" s="125"/>
    </row>
    <row r="11" spans="1:21" ht="12" thickBot="1">
      <c r="A11" s="115"/>
      <c r="B11" s="115"/>
      <c r="C11" s="80"/>
      <c r="D11" s="119"/>
      <c r="E11" s="37"/>
      <c r="F11" s="37"/>
      <c r="G11" s="37"/>
      <c r="H11" s="37"/>
      <c r="I11" s="37"/>
      <c r="J11" s="37"/>
      <c r="K11" s="37"/>
      <c r="L11" s="37"/>
      <c r="M11" s="37"/>
      <c r="N11" s="37"/>
      <c r="O11" s="37"/>
      <c r="P11" s="120"/>
      <c r="R11" s="125"/>
      <c r="S11" s="125"/>
      <c r="T11" s="125"/>
      <c r="U11" s="125"/>
    </row>
    <row r="12" spans="1:21" ht="51" customHeight="1">
      <c r="A12" s="115"/>
      <c r="B12" s="115"/>
      <c r="C12" s="80"/>
      <c r="D12" s="119"/>
      <c r="E12" s="421" t="s">
        <v>485</v>
      </c>
      <c r="F12" s="404"/>
      <c r="G12" s="431" t="s">
        <v>354</v>
      </c>
      <c r="H12" s="444" t="s">
        <v>304</v>
      </c>
      <c r="I12" s="445"/>
      <c r="J12" s="418" t="s">
        <v>299</v>
      </c>
      <c r="K12" s="446" t="s">
        <v>300</v>
      </c>
      <c r="L12" s="447"/>
      <c r="M12" s="404" t="s">
        <v>301</v>
      </c>
      <c r="N12" s="404" t="s">
        <v>302</v>
      </c>
      <c r="O12" s="428" t="s">
        <v>303</v>
      </c>
      <c r="P12" s="120"/>
      <c r="Q12" s="152"/>
      <c r="R12" s="125"/>
      <c r="S12" s="125"/>
      <c r="T12" s="125"/>
      <c r="U12" s="125"/>
    </row>
    <row r="13" spans="1:21" ht="45">
      <c r="A13" s="115"/>
      <c r="B13" s="115"/>
      <c r="C13" s="80"/>
      <c r="D13" s="119"/>
      <c r="E13" s="422"/>
      <c r="F13" s="402"/>
      <c r="G13" s="443"/>
      <c r="H13" s="140" t="s">
        <v>355</v>
      </c>
      <c r="I13" s="140" t="s">
        <v>356</v>
      </c>
      <c r="J13" s="419"/>
      <c r="K13" s="448" t="s">
        <v>305</v>
      </c>
      <c r="L13" s="448" t="s">
        <v>306</v>
      </c>
      <c r="M13" s="402"/>
      <c r="N13" s="402"/>
      <c r="O13" s="429"/>
      <c r="P13" s="120"/>
      <c r="R13" s="125"/>
      <c r="S13" s="125"/>
      <c r="T13" s="125"/>
      <c r="U13" s="125"/>
    </row>
    <row r="14" spans="1:21" ht="27.75" customHeight="1" thickBot="1">
      <c r="A14" s="115"/>
      <c r="B14" s="115"/>
      <c r="C14" s="80"/>
      <c r="D14" s="119"/>
      <c r="E14" s="423"/>
      <c r="F14" s="403"/>
      <c r="G14" s="142" t="s">
        <v>353</v>
      </c>
      <c r="H14" s="142" t="s">
        <v>353</v>
      </c>
      <c r="I14" s="142" t="s">
        <v>329</v>
      </c>
      <c r="J14" s="420"/>
      <c r="K14" s="420"/>
      <c r="L14" s="420"/>
      <c r="M14" s="403"/>
      <c r="N14" s="403"/>
      <c r="O14" s="430"/>
      <c r="P14" s="120"/>
      <c r="R14" s="125"/>
      <c r="S14" s="125"/>
      <c r="T14" s="125"/>
      <c r="U14" s="125"/>
    </row>
    <row r="15" spans="1:21" ht="12" thickBot="1">
      <c r="A15" s="115"/>
      <c r="B15" s="115"/>
      <c r="C15" s="80"/>
      <c r="D15" s="119"/>
      <c r="E15" s="136">
        <v>1</v>
      </c>
      <c r="F15" s="137">
        <v>2</v>
      </c>
      <c r="G15" s="137">
        <v>3</v>
      </c>
      <c r="H15" s="137">
        <v>4</v>
      </c>
      <c r="I15" s="137">
        <v>5</v>
      </c>
      <c r="J15" s="137">
        <v>6</v>
      </c>
      <c r="K15" s="137">
        <v>7</v>
      </c>
      <c r="L15" s="138">
        <v>8</v>
      </c>
      <c r="M15" s="138">
        <v>9</v>
      </c>
      <c r="N15" s="138">
        <v>10</v>
      </c>
      <c r="O15" s="139">
        <v>11</v>
      </c>
      <c r="P15" s="120"/>
      <c r="R15" s="125"/>
      <c r="S15" s="125"/>
      <c r="T15" s="125"/>
      <c r="U15" s="125"/>
    </row>
    <row r="16" spans="1:21" ht="12" thickBot="1">
      <c r="A16" s="124" t="s">
        <v>292</v>
      </c>
      <c r="B16" s="115"/>
      <c r="C16" s="80"/>
      <c r="D16" s="119"/>
      <c r="E16" s="37"/>
      <c r="F16" s="37"/>
      <c r="G16" s="37"/>
      <c r="H16" s="37"/>
      <c r="I16" s="37"/>
      <c r="J16" s="37"/>
      <c r="K16" s="37"/>
      <c r="L16" s="37"/>
      <c r="M16" s="37"/>
      <c r="N16" s="37"/>
      <c r="O16" s="37"/>
      <c r="P16" s="120"/>
      <c r="R16" s="125"/>
      <c r="S16" s="125"/>
      <c r="T16" s="125"/>
      <c r="U16" s="125"/>
    </row>
    <row r="17" spans="1:21" ht="22.5">
      <c r="A17" s="115"/>
      <c r="B17" s="115"/>
      <c r="C17" s="80"/>
      <c r="D17" s="119"/>
      <c r="E17" s="452" t="s">
        <v>307</v>
      </c>
      <c r="F17" s="144" t="s">
        <v>308</v>
      </c>
      <c r="G17" s="150"/>
      <c r="H17" s="150"/>
      <c r="I17" s="150"/>
      <c r="J17" s="207" t="s">
        <v>366</v>
      </c>
      <c r="K17" s="311"/>
      <c r="L17" s="312"/>
      <c r="M17" s="311"/>
      <c r="N17" s="311"/>
      <c r="O17" s="177"/>
      <c r="P17" s="120"/>
      <c r="R17" s="125"/>
      <c r="S17" s="125"/>
      <c r="T17" s="125"/>
      <c r="U17" s="125"/>
    </row>
    <row r="18" spans="1:21" ht="79.5">
      <c r="A18" s="115"/>
      <c r="B18" s="115"/>
      <c r="C18" s="80"/>
      <c r="D18" s="119"/>
      <c r="E18" s="450"/>
      <c r="F18" s="143" t="s">
        <v>309</v>
      </c>
      <c r="G18" s="148"/>
      <c r="H18" s="148"/>
      <c r="I18" s="148"/>
      <c r="J18" s="208" t="s">
        <v>366</v>
      </c>
      <c r="K18" s="157"/>
      <c r="L18" s="176"/>
      <c r="M18" s="157"/>
      <c r="N18" s="157"/>
      <c r="O18" s="178"/>
      <c r="P18" s="120"/>
      <c r="R18" s="125"/>
      <c r="S18" s="125"/>
      <c r="T18" s="125"/>
      <c r="U18" s="125"/>
    </row>
    <row r="19" spans="1:23" ht="68.25">
      <c r="A19" s="115"/>
      <c r="B19" s="115"/>
      <c r="C19" s="80"/>
      <c r="D19" s="119"/>
      <c r="E19" s="450"/>
      <c r="F19" s="143" t="s">
        <v>311</v>
      </c>
      <c r="G19" s="148"/>
      <c r="H19" s="148"/>
      <c r="I19" s="148"/>
      <c r="J19" s="208" t="s">
        <v>366</v>
      </c>
      <c r="K19" s="157"/>
      <c r="L19" s="176"/>
      <c r="M19" s="157"/>
      <c r="N19" s="157"/>
      <c r="O19" s="178"/>
      <c r="P19" s="120"/>
      <c r="R19" s="125"/>
      <c r="S19" s="125"/>
      <c r="T19" s="125"/>
      <c r="U19" s="125"/>
      <c r="W19" s="37"/>
    </row>
    <row r="20" spans="1:21" ht="22.5">
      <c r="A20" s="115"/>
      <c r="B20" s="115"/>
      <c r="C20" s="80"/>
      <c r="D20" s="119"/>
      <c r="E20" s="450" t="s">
        <v>320</v>
      </c>
      <c r="F20" s="143" t="s">
        <v>308</v>
      </c>
      <c r="G20" s="148"/>
      <c r="H20" s="148"/>
      <c r="I20" s="148"/>
      <c r="J20" s="208" t="s">
        <v>366</v>
      </c>
      <c r="K20" s="157"/>
      <c r="L20" s="176"/>
      <c r="M20" s="157"/>
      <c r="N20" s="157"/>
      <c r="O20" s="178"/>
      <c r="P20" s="120"/>
      <c r="R20" s="125"/>
      <c r="S20" s="125"/>
      <c r="T20" s="125"/>
      <c r="U20" s="125"/>
    </row>
    <row r="21" spans="1:21" ht="79.5">
      <c r="A21" s="115"/>
      <c r="B21" s="115"/>
      <c r="C21" s="80"/>
      <c r="D21" s="119"/>
      <c r="E21" s="450"/>
      <c r="F21" s="143" t="s">
        <v>309</v>
      </c>
      <c r="G21" s="148"/>
      <c r="H21" s="148"/>
      <c r="I21" s="148"/>
      <c r="J21" s="208" t="s">
        <v>366</v>
      </c>
      <c r="K21" s="157"/>
      <c r="L21" s="176"/>
      <c r="M21" s="157"/>
      <c r="N21" s="157"/>
      <c r="O21" s="178"/>
      <c r="P21" s="120"/>
      <c r="R21" s="125"/>
      <c r="S21" s="125"/>
      <c r="T21" s="125"/>
      <c r="U21" s="125"/>
    </row>
    <row r="22" spans="1:21" ht="68.25">
      <c r="A22" s="115"/>
      <c r="B22" s="115"/>
      <c r="C22" s="80"/>
      <c r="D22" s="119"/>
      <c r="E22" s="451"/>
      <c r="F22" s="279" t="s">
        <v>311</v>
      </c>
      <c r="G22" s="274"/>
      <c r="H22" s="274"/>
      <c r="I22" s="274"/>
      <c r="J22" s="276" t="s">
        <v>366</v>
      </c>
      <c r="K22" s="157"/>
      <c r="L22" s="176"/>
      <c r="M22" s="157"/>
      <c r="N22" s="157"/>
      <c r="O22" s="281"/>
      <c r="P22" s="120"/>
      <c r="R22" s="125"/>
      <c r="S22" s="125"/>
      <c r="T22" s="125"/>
      <c r="U22" s="125"/>
    </row>
    <row r="23" spans="1:21" ht="22.5" hidden="1">
      <c r="A23" s="115"/>
      <c r="B23" s="167">
        <f>ROW(B26)-ROW()</f>
        <v>3</v>
      </c>
      <c r="C23" s="133" t="s">
        <v>440</v>
      </c>
      <c r="D23" s="119"/>
      <c r="E23" s="449"/>
      <c r="F23" s="143" t="s">
        <v>308</v>
      </c>
      <c r="G23" s="148"/>
      <c r="H23" s="148"/>
      <c r="I23" s="148"/>
      <c r="J23" s="208" t="s">
        <v>366</v>
      </c>
      <c r="K23" s="157"/>
      <c r="L23" s="176"/>
      <c r="M23" s="157"/>
      <c r="N23" s="157"/>
      <c r="O23" s="178"/>
      <c r="P23" s="120"/>
      <c r="R23" s="125"/>
      <c r="S23" s="125"/>
      <c r="T23" s="125"/>
      <c r="U23" s="125"/>
    </row>
    <row r="24" spans="1:21" ht="79.5" hidden="1">
      <c r="A24" s="115"/>
      <c r="B24" s="115"/>
      <c r="C24" s="80"/>
      <c r="D24" s="119"/>
      <c r="E24" s="449"/>
      <c r="F24" s="143" t="s">
        <v>309</v>
      </c>
      <c r="G24" s="148"/>
      <c r="H24" s="148"/>
      <c r="I24" s="148"/>
      <c r="J24" s="208" t="s">
        <v>366</v>
      </c>
      <c r="K24" s="157"/>
      <c r="L24" s="176"/>
      <c r="M24" s="157"/>
      <c r="N24" s="157"/>
      <c r="O24" s="178"/>
      <c r="P24" s="120"/>
      <c r="R24" s="125"/>
      <c r="S24" s="125"/>
      <c r="T24" s="125"/>
      <c r="U24" s="125"/>
    </row>
    <row r="25" spans="1:21" ht="68.25" hidden="1">
      <c r="A25" s="115"/>
      <c r="B25" s="115"/>
      <c r="C25" s="80"/>
      <c r="D25" s="119"/>
      <c r="E25" s="449"/>
      <c r="F25" s="143" t="s">
        <v>311</v>
      </c>
      <c r="G25" s="148"/>
      <c r="H25" s="148"/>
      <c r="I25" s="148"/>
      <c r="J25" s="208" t="s">
        <v>366</v>
      </c>
      <c r="K25" s="157"/>
      <c r="L25" s="176"/>
      <c r="M25" s="157"/>
      <c r="N25" s="157"/>
      <c r="O25" s="178"/>
      <c r="P25" s="120"/>
      <c r="R25" s="125"/>
      <c r="S25" s="125"/>
      <c r="T25" s="125"/>
      <c r="U25" s="125"/>
    </row>
    <row r="26" spans="1:16" ht="12.75" customHeight="1" thickBot="1">
      <c r="A26" s="167">
        <f>ROW()-ROW(A23)</f>
        <v>3</v>
      </c>
      <c r="B26" s="167">
        <v>0</v>
      </c>
      <c r="C26" s="133"/>
      <c r="D26" s="174"/>
      <c r="E26" s="199"/>
      <c r="F26" s="282" t="s">
        <v>293</v>
      </c>
      <c r="G26" s="282"/>
      <c r="H26" s="282"/>
      <c r="I26" s="282"/>
      <c r="J26" s="282"/>
      <c r="K26" s="282"/>
      <c r="L26" s="282"/>
      <c r="M26" s="282"/>
      <c r="N26" s="282"/>
      <c r="O26" s="283"/>
      <c r="P26" s="120"/>
    </row>
    <row r="27" spans="1:21" ht="11.25">
      <c r="A27" s="124" t="s">
        <v>291</v>
      </c>
      <c r="B27" s="115"/>
      <c r="C27" s="80"/>
      <c r="D27" s="119"/>
      <c r="E27" s="133"/>
      <c r="F27" s="133"/>
      <c r="G27" s="133"/>
      <c r="H27" s="133"/>
      <c r="I27" s="133"/>
      <c r="J27" s="133"/>
      <c r="K27" s="133"/>
      <c r="L27" s="134"/>
      <c r="M27" s="134"/>
      <c r="N27" s="134"/>
      <c r="O27" s="134"/>
      <c r="P27" s="120"/>
      <c r="R27" s="125"/>
      <c r="S27" s="125"/>
      <c r="T27" s="125"/>
      <c r="U27" s="125"/>
    </row>
    <row r="28" spans="1:21" ht="11.25">
      <c r="A28" s="124"/>
      <c r="B28" s="115"/>
      <c r="C28" s="80"/>
      <c r="D28" s="119"/>
      <c r="E28" s="435" t="str">
        <f>IF('Ссылки на публикации'!H17="","",'Ссылки на публикации'!H17)</f>
        <v>http://www.tarifspb.ru</v>
      </c>
      <c r="F28" s="435"/>
      <c r="G28" s="435"/>
      <c r="H28" s="435"/>
      <c r="I28" s="435"/>
      <c r="J28" s="435"/>
      <c r="K28" s="435"/>
      <c r="L28" s="435"/>
      <c r="M28" s="435"/>
      <c r="N28" s="435"/>
      <c r="O28" s="435"/>
      <c r="P28" s="120"/>
      <c r="R28" s="125"/>
      <c r="S28" s="125"/>
      <c r="T28" s="125"/>
      <c r="U28" s="125"/>
    </row>
    <row r="29" spans="1:21" ht="11.25">
      <c r="A29" s="124"/>
      <c r="B29" s="115"/>
      <c r="C29" s="80"/>
      <c r="D29" s="119"/>
      <c r="E29" s="242"/>
      <c r="F29" s="242"/>
      <c r="G29" s="242"/>
      <c r="H29" s="242"/>
      <c r="I29" s="242"/>
      <c r="J29" s="242"/>
      <c r="K29" s="242"/>
      <c r="L29" s="242"/>
      <c r="M29" s="242"/>
      <c r="N29" s="242"/>
      <c r="O29" s="242"/>
      <c r="P29" s="120"/>
      <c r="R29" s="125"/>
      <c r="S29" s="125"/>
      <c r="T29" s="125"/>
      <c r="U29" s="125"/>
    </row>
    <row r="30" spans="1:21" ht="25.5" customHeight="1">
      <c r="A30" s="115"/>
      <c r="B30" s="115"/>
      <c r="C30" s="80"/>
      <c r="D30" s="119"/>
      <c r="E30" s="135" t="s">
        <v>315</v>
      </c>
      <c r="F30" s="424" t="s">
        <v>316</v>
      </c>
      <c r="G30" s="424"/>
      <c r="H30" s="424"/>
      <c r="I30" s="424"/>
      <c r="J30" s="424"/>
      <c r="K30" s="424"/>
      <c r="L30" s="424"/>
      <c r="M30" s="424"/>
      <c r="N30" s="424"/>
      <c r="O30" s="424"/>
      <c r="P30" s="120"/>
      <c r="R30" s="125"/>
      <c r="S30" s="125"/>
      <c r="T30" s="125"/>
      <c r="U30" s="125"/>
    </row>
    <row r="31" spans="1:16" ht="11.25">
      <c r="A31" s="124"/>
      <c r="B31" s="115"/>
      <c r="C31" s="80"/>
      <c r="D31" s="121"/>
      <c r="E31" s="122"/>
      <c r="F31" s="122"/>
      <c r="G31" s="122"/>
      <c r="H31" s="122"/>
      <c r="I31" s="122"/>
      <c r="J31" s="122"/>
      <c r="K31" s="122"/>
      <c r="L31" s="122"/>
      <c r="M31" s="122"/>
      <c r="N31" s="122"/>
      <c r="O31" s="122"/>
      <c r="P31" s="123"/>
    </row>
  </sheetData>
  <sheetProtection password="E4D4" sheet="1" scenarios="1" formatColumns="0" formatRows="0"/>
  <mergeCells count="19">
    <mergeCell ref="E28:O28"/>
    <mergeCell ref="F30:O30"/>
    <mergeCell ref="G12:G13"/>
    <mergeCell ref="H12:I12"/>
    <mergeCell ref="K12:L12"/>
    <mergeCell ref="K13:K14"/>
    <mergeCell ref="L13:L14"/>
    <mergeCell ref="E23:E25"/>
    <mergeCell ref="E20:E22"/>
    <mergeCell ref="E17:E19"/>
    <mergeCell ref="N12:N14"/>
    <mergeCell ref="O12:O14"/>
    <mergeCell ref="E7:O7"/>
    <mergeCell ref="E8:O8"/>
    <mergeCell ref="E10:O10"/>
    <mergeCell ref="E12:F14"/>
    <mergeCell ref="J12:J14"/>
    <mergeCell ref="M12:M14"/>
    <mergeCell ref="E9:O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16" customFormat="1" ht="32.25" customHeight="1" hidden="1">
      <c r="A1" s="115">
        <f>ID</f>
        <v>26424110</v>
      </c>
      <c r="B1" s="115"/>
      <c r="C1" s="115"/>
      <c r="D1" s="115"/>
      <c r="E1" s="124"/>
      <c r="F1" s="124"/>
      <c r="G1" s="124"/>
      <c r="H1" s="124"/>
      <c r="I1" s="124"/>
      <c r="J1" s="124"/>
      <c r="K1" s="124"/>
      <c r="O1" s="115"/>
    </row>
    <row r="2" spans="1:3" s="116" customFormat="1" ht="32.25" customHeight="1" hidden="1">
      <c r="A2" s="115"/>
      <c r="B2" s="115"/>
      <c r="C2" s="115"/>
    </row>
    <row r="3" spans="1:15" s="116" customFormat="1" ht="32.25" customHeight="1" hidden="1">
      <c r="A3" s="115"/>
      <c r="B3" s="115"/>
      <c r="C3" s="115"/>
      <c r="D3" s="115"/>
      <c r="E3" s="115"/>
      <c r="F3" s="115"/>
      <c r="G3" s="115"/>
      <c r="H3" s="115"/>
      <c r="I3" s="115"/>
      <c r="J3" s="115"/>
      <c r="K3" s="115"/>
      <c r="O3" s="115"/>
    </row>
    <row r="4" spans="1:16" ht="11.25">
      <c r="A4" s="115"/>
      <c r="B4" s="115"/>
      <c r="C4" s="80"/>
      <c r="D4" s="117"/>
      <c r="E4" s="118"/>
      <c r="F4" s="118"/>
      <c r="G4" s="118"/>
      <c r="H4" s="118"/>
      <c r="I4" s="118"/>
      <c r="J4" s="118"/>
      <c r="K4" s="118"/>
      <c r="L4" s="118"/>
      <c r="M4" s="118"/>
      <c r="N4" s="118"/>
      <c r="O4" s="118"/>
      <c r="P4" s="132" t="str">
        <f>FORMID</f>
        <v>WARM.OPENINFO.TARIF.4.178</v>
      </c>
    </row>
    <row r="5" spans="1:16" ht="11.25">
      <c r="A5" s="115"/>
      <c r="B5" s="115"/>
      <c r="C5" s="80"/>
      <c r="D5" s="119"/>
      <c r="E5" s="37"/>
      <c r="F5" s="37"/>
      <c r="G5" s="37"/>
      <c r="H5" s="37"/>
      <c r="I5" s="37"/>
      <c r="J5" s="37"/>
      <c r="K5" s="37"/>
      <c r="L5" s="37"/>
      <c r="M5" s="37"/>
      <c r="N5" s="37"/>
      <c r="O5" s="37"/>
      <c r="P5" s="147" t="s">
        <v>520</v>
      </c>
    </row>
    <row r="6" spans="1:16" ht="12" thickBot="1">
      <c r="A6" s="115"/>
      <c r="B6" s="115"/>
      <c r="C6" s="80"/>
      <c r="D6" s="119"/>
      <c r="E6" s="37"/>
      <c r="F6" s="37"/>
      <c r="G6" s="37"/>
      <c r="H6" s="37"/>
      <c r="I6" s="37"/>
      <c r="J6" s="37"/>
      <c r="K6" s="37"/>
      <c r="L6" s="37"/>
      <c r="M6" s="37"/>
      <c r="N6" s="37"/>
      <c r="O6" s="37"/>
      <c r="P6" s="120"/>
    </row>
    <row r="7" spans="1:21" s="130" customFormat="1" ht="15" customHeight="1">
      <c r="A7" s="126"/>
      <c r="B7" s="126"/>
      <c r="C7" s="127"/>
      <c r="D7" s="128"/>
      <c r="E7" s="408" t="s">
        <v>294</v>
      </c>
      <c r="F7" s="409"/>
      <c r="G7" s="409"/>
      <c r="H7" s="409"/>
      <c r="I7" s="409"/>
      <c r="J7" s="409"/>
      <c r="K7" s="409"/>
      <c r="L7" s="409"/>
      <c r="M7" s="409"/>
      <c r="N7" s="409"/>
      <c r="O7" s="410"/>
      <c r="P7" s="129"/>
      <c r="R7" s="131"/>
      <c r="S7" s="131"/>
      <c r="T7" s="131"/>
      <c r="U7" s="131"/>
    </row>
    <row r="8" spans="1:21" s="130" customFormat="1" ht="15" customHeight="1">
      <c r="A8" s="126"/>
      <c r="B8" s="126"/>
      <c r="C8" s="127"/>
      <c r="D8" s="128"/>
      <c r="E8" s="415" t="s">
        <v>321</v>
      </c>
      <c r="F8" s="416"/>
      <c r="G8" s="416"/>
      <c r="H8" s="416"/>
      <c r="I8" s="416"/>
      <c r="J8" s="416"/>
      <c r="K8" s="416"/>
      <c r="L8" s="416"/>
      <c r="M8" s="416"/>
      <c r="N8" s="416"/>
      <c r="O8" s="417"/>
      <c r="P8" s="129"/>
      <c r="R8" s="131"/>
      <c r="S8" s="131"/>
      <c r="T8" s="131"/>
      <c r="U8" s="131"/>
    </row>
    <row r="9" spans="1:21"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7"/>
      <c r="P9" s="129"/>
      <c r="R9" s="131"/>
      <c r="S9" s="131"/>
      <c r="T9" s="131"/>
      <c r="U9" s="131"/>
    </row>
    <row r="10" spans="1:21" ht="15" customHeight="1" thickBot="1">
      <c r="A10" s="115"/>
      <c r="B10" s="115"/>
      <c r="C10" s="80"/>
      <c r="D10" s="119"/>
      <c r="E10" s="411" t="str">
        <f>"на "&amp;Period_name_2</f>
        <v>на период с 0.1.1900 по 31.12.2016</v>
      </c>
      <c r="F10" s="412"/>
      <c r="G10" s="412"/>
      <c r="H10" s="412"/>
      <c r="I10" s="412"/>
      <c r="J10" s="412"/>
      <c r="K10" s="412"/>
      <c r="L10" s="412"/>
      <c r="M10" s="412"/>
      <c r="N10" s="412"/>
      <c r="O10" s="413"/>
      <c r="P10" s="120"/>
      <c r="R10" s="125"/>
      <c r="S10" s="125"/>
      <c r="T10" s="125"/>
      <c r="U10" s="125"/>
    </row>
    <row r="11" spans="1:21" ht="12" thickBot="1">
      <c r="A11" s="115"/>
      <c r="B11" s="115"/>
      <c r="C11" s="80"/>
      <c r="D11" s="119"/>
      <c r="E11" s="37"/>
      <c r="F11" s="37"/>
      <c r="G11" s="37"/>
      <c r="H11" s="37"/>
      <c r="I11" s="37"/>
      <c r="J11" s="37"/>
      <c r="K11" s="37"/>
      <c r="L11" s="37"/>
      <c r="M11" s="37"/>
      <c r="N11" s="37"/>
      <c r="O11" s="37"/>
      <c r="P11" s="120"/>
      <c r="R11" s="125"/>
      <c r="S11" s="125"/>
      <c r="T11" s="125"/>
      <c r="U11" s="125"/>
    </row>
    <row r="12" spans="1:21" ht="51" customHeight="1">
      <c r="A12" s="115"/>
      <c r="B12" s="115"/>
      <c r="C12" s="80"/>
      <c r="D12" s="119"/>
      <c r="E12" s="421" t="s">
        <v>485</v>
      </c>
      <c r="F12" s="404"/>
      <c r="G12" s="431" t="s">
        <v>354</v>
      </c>
      <c r="H12" s="444" t="s">
        <v>304</v>
      </c>
      <c r="I12" s="445"/>
      <c r="J12" s="418" t="s">
        <v>299</v>
      </c>
      <c r="K12" s="446" t="s">
        <v>300</v>
      </c>
      <c r="L12" s="447"/>
      <c r="M12" s="404" t="s">
        <v>301</v>
      </c>
      <c r="N12" s="404" t="s">
        <v>302</v>
      </c>
      <c r="O12" s="428" t="s">
        <v>303</v>
      </c>
      <c r="P12" s="120"/>
      <c r="Q12" s="152"/>
      <c r="R12" s="125"/>
      <c r="S12" s="125"/>
      <c r="T12" s="125"/>
      <c r="U12" s="125"/>
    </row>
    <row r="13" spans="1:21" ht="45">
      <c r="A13" s="115"/>
      <c r="B13" s="115"/>
      <c r="C13" s="80"/>
      <c r="D13" s="119"/>
      <c r="E13" s="422"/>
      <c r="F13" s="402"/>
      <c r="G13" s="443"/>
      <c r="H13" s="140" t="s">
        <v>355</v>
      </c>
      <c r="I13" s="140" t="s">
        <v>356</v>
      </c>
      <c r="J13" s="419"/>
      <c r="K13" s="448" t="s">
        <v>305</v>
      </c>
      <c r="L13" s="448" t="s">
        <v>306</v>
      </c>
      <c r="M13" s="402"/>
      <c r="N13" s="402"/>
      <c r="O13" s="429"/>
      <c r="P13" s="120"/>
      <c r="R13" s="125"/>
      <c r="S13" s="125"/>
      <c r="T13" s="125"/>
      <c r="U13" s="125"/>
    </row>
    <row r="14" spans="1:21" ht="27.75" customHeight="1" thickBot="1">
      <c r="A14" s="115"/>
      <c r="B14" s="115"/>
      <c r="C14" s="80"/>
      <c r="D14" s="119"/>
      <c r="E14" s="423"/>
      <c r="F14" s="403"/>
      <c r="G14" s="142" t="s">
        <v>353</v>
      </c>
      <c r="H14" s="142" t="s">
        <v>353</v>
      </c>
      <c r="I14" s="142" t="s">
        <v>329</v>
      </c>
      <c r="J14" s="420"/>
      <c r="K14" s="420"/>
      <c r="L14" s="420"/>
      <c r="M14" s="403"/>
      <c r="N14" s="403"/>
      <c r="O14" s="430"/>
      <c r="P14" s="120"/>
      <c r="R14" s="125"/>
      <c r="S14" s="125"/>
      <c r="T14" s="125"/>
      <c r="U14" s="125"/>
    </row>
    <row r="15" spans="1:21" ht="12" thickBot="1">
      <c r="A15" s="115"/>
      <c r="B15" s="115"/>
      <c r="C15" s="80"/>
      <c r="D15" s="119"/>
      <c r="E15" s="136">
        <v>1</v>
      </c>
      <c r="F15" s="137">
        <v>2</v>
      </c>
      <c r="G15" s="137">
        <v>3</v>
      </c>
      <c r="H15" s="137">
        <v>4</v>
      </c>
      <c r="I15" s="137">
        <v>5</v>
      </c>
      <c r="J15" s="137">
        <v>6</v>
      </c>
      <c r="K15" s="137">
        <v>7</v>
      </c>
      <c r="L15" s="138">
        <v>8</v>
      </c>
      <c r="M15" s="138">
        <v>9</v>
      </c>
      <c r="N15" s="138">
        <v>10</v>
      </c>
      <c r="O15" s="139">
        <v>11</v>
      </c>
      <c r="P15" s="120"/>
      <c r="R15" s="125"/>
      <c r="S15" s="125"/>
      <c r="T15" s="125"/>
      <c r="U15" s="125"/>
    </row>
    <row r="16" spans="1:21" ht="12" thickBot="1">
      <c r="A16" s="124" t="s">
        <v>292</v>
      </c>
      <c r="B16" s="115"/>
      <c r="C16" s="80"/>
      <c r="D16" s="119"/>
      <c r="E16" s="37"/>
      <c r="F16" s="37"/>
      <c r="G16" s="37"/>
      <c r="H16" s="37"/>
      <c r="I16" s="37"/>
      <c r="J16" s="37"/>
      <c r="K16" s="37"/>
      <c r="L16" s="37"/>
      <c r="M16" s="37"/>
      <c r="N16" s="37"/>
      <c r="O16" s="37"/>
      <c r="P16" s="120"/>
      <c r="R16" s="125"/>
      <c r="S16" s="125"/>
      <c r="T16" s="125"/>
      <c r="U16" s="125"/>
    </row>
    <row r="17" spans="1:21" ht="22.5">
      <c r="A17" s="115"/>
      <c r="B17" s="115"/>
      <c r="C17" s="80"/>
      <c r="D17" s="119"/>
      <c r="E17" s="452" t="s">
        <v>307</v>
      </c>
      <c r="F17" s="144" t="s">
        <v>308</v>
      </c>
      <c r="G17" s="150"/>
      <c r="H17" s="150"/>
      <c r="I17" s="150"/>
      <c r="J17" s="207" t="s">
        <v>366</v>
      </c>
      <c r="K17" s="311"/>
      <c r="L17" s="312"/>
      <c r="M17" s="311"/>
      <c r="N17" s="311"/>
      <c r="O17" s="177"/>
      <c r="P17" s="120"/>
      <c r="R17" s="125"/>
      <c r="S17" s="125"/>
      <c r="T17" s="125"/>
      <c r="U17" s="125"/>
    </row>
    <row r="18" spans="1:21" ht="79.5">
      <c r="A18" s="115"/>
      <c r="B18" s="115"/>
      <c r="C18" s="80"/>
      <c r="D18" s="119"/>
      <c r="E18" s="450"/>
      <c r="F18" s="143" t="s">
        <v>309</v>
      </c>
      <c r="G18" s="148"/>
      <c r="H18" s="148"/>
      <c r="I18" s="148"/>
      <c r="J18" s="208" t="s">
        <v>366</v>
      </c>
      <c r="K18" s="157"/>
      <c r="L18" s="176"/>
      <c r="M18" s="157"/>
      <c r="N18" s="157"/>
      <c r="O18" s="178"/>
      <c r="P18" s="120"/>
      <c r="R18" s="125"/>
      <c r="S18" s="125"/>
      <c r="T18" s="125"/>
      <c r="U18" s="125"/>
    </row>
    <row r="19" spans="1:23" ht="68.25">
      <c r="A19" s="115"/>
      <c r="B19" s="115"/>
      <c r="C19" s="80"/>
      <c r="D19" s="119"/>
      <c r="E19" s="450"/>
      <c r="F19" s="143" t="s">
        <v>311</v>
      </c>
      <c r="G19" s="148"/>
      <c r="H19" s="148"/>
      <c r="I19" s="148"/>
      <c r="J19" s="208" t="s">
        <v>366</v>
      </c>
      <c r="K19" s="157"/>
      <c r="L19" s="176"/>
      <c r="M19" s="157"/>
      <c r="N19" s="157"/>
      <c r="O19" s="178"/>
      <c r="P19" s="120"/>
      <c r="R19" s="125"/>
      <c r="S19" s="125"/>
      <c r="T19" s="125"/>
      <c r="U19" s="125"/>
      <c r="W19" s="37"/>
    </row>
    <row r="20" spans="1:21" ht="22.5">
      <c r="A20" s="115"/>
      <c r="B20" s="115"/>
      <c r="C20" s="80"/>
      <c r="D20" s="119"/>
      <c r="E20" s="450" t="s">
        <v>320</v>
      </c>
      <c r="F20" s="143" t="s">
        <v>308</v>
      </c>
      <c r="G20" s="148"/>
      <c r="H20" s="148"/>
      <c r="I20" s="148"/>
      <c r="J20" s="208" t="s">
        <v>366</v>
      </c>
      <c r="K20" s="157"/>
      <c r="L20" s="176"/>
      <c r="M20" s="157"/>
      <c r="N20" s="157"/>
      <c r="O20" s="178"/>
      <c r="P20" s="120"/>
      <c r="R20" s="125"/>
      <c r="S20" s="125"/>
      <c r="T20" s="125"/>
      <c r="U20" s="125"/>
    </row>
    <row r="21" spans="1:21" ht="79.5">
      <c r="A21" s="115"/>
      <c r="B21" s="115"/>
      <c r="C21" s="80"/>
      <c r="D21" s="119"/>
      <c r="E21" s="450"/>
      <c r="F21" s="143" t="s">
        <v>309</v>
      </c>
      <c r="G21" s="148"/>
      <c r="H21" s="148"/>
      <c r="I21" s="148"/>
      <c r="J21" s="208" t="s">
        <v>366</v>
      </c>
      <c r="K21" s="157"/>
      <c r="L21" s="176"/>
      <c r="M21" s="157"/>
      <c r="N21" s="157"/>
      <c r="O21" s="178"/>
      <c r="P21" s="120"/>
      <c r="R21" s="125"/>
      <c r="S21" s="125"/>
      <c r="T21" s="125"/>
      <c r="U21" s="125"/>
    </row>
    <row r="22" spans="1:21" ht="68.25">
      <c r="A22" s="115"/>
      <c r="B22" s="115"/>
      <c r="C22" s="80"/>
      <c r="D22" s="119"/>
      <c r="E22" s="451"/>
      <c r="F22" s="279" t="s">
        <v>311</v>
      </c>
      <c r="G22" s="274"/>
      <c r="H22" s="274"/>
      <c r="I22" s="274"/>
      <c r="J22" s="276" t="s">
        <v>366</v>
      </c>
      <c r="K22" s="157"/>
      <c r="L22" s="176"/>
      <c r="M22" s="157"/>
      <c r="N22" s="157"/>
      <c r="O22" s="281"/>
      <c r="P22" s="120"/>
      <c r="R22" s="125"/>
      <c r="S22" s="125"/>
      <c r="T22" s="125"/>
      <c r="U22" s="125"/>
    </row>
    <row r="23" spans="1:21" ht="22.5" hidden="1">
      <c r="A23" s="115"/>
      <c r="B23" s="167">
        <f>ROW(B26)-ROW()</f>
        <v>3</v>
      </c>
      <c r="C23" s="307" t="s">
        <v>440</v>
      </c>
      <c r="D23" s="119"/>
      <c r="E23" s="449"/>
      <c r="F23" s="143" t="s">
        <v>308</v>
      </c>
      <c r="G23" s="148"/>
      <c r="H23" s="148"/>
      <c r="I23" s="148"/>
      <c r="J23" s="208" t="s">
        <v>366</v>
      </c>
      <c r="K23" s="157"/>
      <c r="L23" s="176"/>
      <c r="M23" s="157"/>
      <c r="N23" s="157"/>
      <c r="O23" s="178"/>
      <c r="P23" s="120"/>
      <c r="R23" s="125"/>
      <c r="S23" s="125"/>
      <c r="T23" s="125"/>
      <c r="U23" s="125"/>
    </row>
    <row r="24" spans="1:21" ht="79.5" hidden="1">
      <c r="A24" s="115"/>
      <c r="B24" s="115"/>
      <c r="C24" s="80"/>
      <c r="D24" s="119"/>
      <c r="E24" s="449"/>
      <c r="F24" s="143" t="s">
        <v>309</v>
      </c>
      <c r="G24" s="148"/>
      <c r="H24" s="148"/>
      <c r="I24" s="148"/>
      <c r="J24" s="208" t="s">
        <v>366</v>
      </c>
      <c r="K24" s="157"/>
      <c r="L24" s="176"/>
      <c r="M24" s="157"/>
      <c r="N24" s="157"/>
      <c r="O24" s="178"/>
      <c r="P24" s="120"/>
      <c r="R24" s="125"/>
      <c r="S24" s="125"/>
      <c r="T24" s="125"/>
      <c r="U24" s="125"/>
    </row>
    <row r="25" spans="1:21" ht="68.25" hidden="1">
      <c r="A25" s="115"/>
      <c r="B25" s="115"/>
      <c r="C25" s="80"/>
      <c r="D25" s="119"/>
      <c r="E25" s="449"/>
      <c r="F25" s="143" t="s">
        <v>311</v>
      </c>
      <c r="G25" s="148"/>
      <c r="H25" s="148"/>
      <c r="I25" s="148"/>
      <c r="J25" s="208" t="s">
        <v>366</v>
      </c>
      <c r="K25" s="157"/>
      <c r="L25" s="176"/>
      <c r="M25" s="157"/>
      <c r="N25" s="157"/>
      <c r="O25" s="178"/>
      <c r="P25" s="120"/>
      <c r="R25" s="125"/>
      <c r="S25" s="125"/>
      <c r="T25" s="125"/>
      <c r="U25" s="125"/>
    </row>
    <row r="26" spans="1:16" ht="12.75" customHeight="1" thickBot="1">
      <c r="A26" s="167">
        <f>ROW()-ROW(A23)</f>
        <v>3</v>
      </c>
      <c r="B26" s="167">
        <v>0</v>
      </c>
      <c r="C26" s="133"/>
      <c r="D26" s="174"/>
      <c r="E26" s="199"/>
      <c r="F26" s="282" t="s">
        <v>293</v>
      </c>
      <c r="G26" s="282"/>
      <c r="H26" s="282"/>
      <c r="I26" s="282"/>
      <c r="J26" s="282"/>
      <c r="K26" s="282"/>
      <c r="L26" s="282"/>
      <c r="M26" s="282"/>
      <c r="N26" s="282"/>
      <c r="O26" s="283"/>
      <c r="P26" s="120"/>
    </row>
    <row r="27" spans="1:21" ht="11.25">
      <c r="A27" s="124" t="s">
        <v>291</v>
      </c>
      <c r="B27" s="115"/>
      <c r="C27" s="80"/>
      <c r="D27" s="119"/>
      <c r="E27" s="133"/>
      <c r="F27" s="133"/>
      <c r="G27" s="133"/>
      <c r="H27" s="133"/>
      <c r="I27" s="133"/>
      <c r="J27" s="133"/>
      <c r="K27" s="133"/>
      <c r="L27" s="134"/>
      <c r="M27" s="134"/>
      <c r="N27" s="134"/>
      <c r="O27" s="134"/>
      <c r="P27" s="120"/>
      <c r="R27" s="125"/>
      <c r="S27" s="125"/>
      <c r="T27" s="125"/>
      <c r="U27" s="125"/>
    </row>
    <row r="28" spans="1:21" ht="11.25">
      <c r="A28" s="124"/>
      <c r="B28" s="115"/>
      <c r="C28" s="80"/>
      <c r="D28" s="119"/>
      <c r="E28" s="435" t="str">
        <f>IF('Ссылки на публикации'!H17="","",'Ссылки на публикации'!H17)</f>
        <v>http://www.tarifspb.ru</v>
      </c>
      <c r="F28" s="435"/>
      <c r="G28" s="435"/>
      <c r="H28" s="435"/>
      <c r="I28" s="435"/>
      <c r="J28" s="435"/>
      <c r="K28" s="435"/>
      <c r="L28" s="435"/>
      <c r="M28" s="435"/>
      <c r="N28" s="435"/>
      <c r="O28" s="435"/>
      <c r="P28" s="120"/>
      <c r="R28" s="125"/>
      <c r="S28" s="125"/>
      <c r="T28" s="125"/>
      <c r="U28" s="125"/>
    </row>
    <row r="29" spans="1:21" ht="11.25">
      <c r="A29" s="124"/>
      <c r="B29" s="115"/>
      <c r="C29" s="80"/>
      <c r="D29" s="119"/>
      <c r="E29" s="242"/>
      <c r="F29" s="242"/>
      <c r="G29" s="242"/>
      <c r="H29" s="242"/>
      <c r="I29" s="242"/>
      <c r="J29" s="242"/>
      <c r="K29" s="242"/>
      <c r="L29" s="242"/>
      <c r="M29" s="242"/>
      <c r="N29" s="242"/>
      <c r="O29" s="242"/>
      <c r="P29" s="120"/>
      <c r="R29" s="125"/>
      <c r="S29" s="125"/>
      <c r="T29" s="125"/>
      <c r="U29" s="125"/>
    </row>
    <row r="30" spans="1:21" ht="25.5" customHeight="1">
      <c r="A30" s="115"/>
      <c r="B30" s="115"/>
      <c r="C30" s="80"/>
      <c r="D30" s="119"/>
      <c r="E30" s="135" t="s">
        <v>315</v>
      </c>
      <c r="F30" s="424" t="s">
        <v>316</v>
      </c>
      <c r="G30" s="424"/>
      <c r="H30" s="424"/>
      <c r="I30" s="424"/>
      <c r="J30" s="424"/>
      <c r="K30" s="424"/>
      <c r="L30" s="424"/>
      <c r="M30" s="424"/>
      <c r="N30" s="424"/>
      <c r="O30" s="424"/>
      <c r="P30" s="120"/>
      <c r="R30" s="125"/>
      <c r="S30" s="125"/>
      <c r="T30" s="125"/>
      <c r="U30" s="125"/>
    </row>
    <row r="31" spans="1:16" ht="11.25">
      <c r="A31" s="124"/>
      <c r="B31" s="115"/>
      <c r="C31" s="80"/>
      <c r="D31" s="121"/>
      <c r="E31" s="122"/>
      <c r="F31" s="122"/>
      <c r="G31" s="122"/>
      <c r="H31" s="122"/>
      <c r="I31" s="122"/>
      <c r="J31" s="122"/>
      <c r="K31" s="122"/>
      <c r="L31" s="122"/>
      <c r="M31" s="122"/>
      <c r="N31" s="122"/>
      <c r="O31" s="122"/>
      <c r="P31" s="123"/>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16" customFormat="1" ht="32.25" customHeight="1" hidden="1">
      <c r="A1" s="115">
        <f>ID</f>
        <v>26424110</v>
      </c>
      <c r="B1" s="115"/>
      <c r="C1" s="115"/>
      <c r="D1" s="115"/>
      <c r="E1" s="124"/>
      <c r="F1" s="124"/>
      <c r="G1" s="124"/>
      <c r="H1" s="124"/>
      <c r="I1" s="124"/>
      <c r="J1" s="124"/>
      <c r="K1" s="124"/>
      <c r="O1" s="115"/>
    </row>
    <row r="2" spans="1:3" s="116" customFormat="1" ht="32.25" customHeight="1" hidden="1">
      <c r="A2" s="115"/>
      <c r="B2" s="115"/>
      <c r="C2" s="115"/>
    </row>
    <row r="3" spans="1:15" s="116" customFormat="1" ht="32.25" customHeight="1" hidden="1">
      <c r="A3" s="115"/>
      <c r="B3" s="115"/>
      <c r="C3" s="115"/>
      <c r="D3" s="115"/>
      <c r="E3" s="115"/>
      <c r="F3" s="115"/>
      <c r="G3" s="115"/>
      <c r="H3" s="115"/>
      <c r="I3" s="115"/>
      <c r="J3" s="115"/>
      <c r="K3" s="115"/>
      <c r="O3" s="115"/>
    </row>
    <row r="4" spans="1:16" ht="11.25">
      <c r="A4" s="115"/>
      <c r="B4" s="115"/>
      <c r="C4" s="80"/>
      <c r="D4" s="117"/>
      <c r="E4" s="118"/>
      <c r="F4" s="118"/>
      <c r="G4" s="118"/>
      <c r="H4" s="118"/>
      <c r="I4" s="118"/>
      <c r="J4" s="118"/>
      <c r="K4" s="118"/>
      <c r="L4" s="118"/>
      <c r="M4" s="118"/>
      <c r="N4" s="118"/>
      <c r="O4" s="118"/>
      <c r="P4" s="132" t="str">
        <f>FORMID</f>
        <v>WARM.OPENINFO.TARIF.4.178</v>
      </c>
    </row>
    <row r="5" spans="1:16" ht="11.25">
      <c r="A5" s="115"/>
      <c r="B5" s="115"/>
      <c r="C5" s="80"/>
      <c r="D5" s="119"/>
      <c r="E5" s="37"/>
      <c r="F5" s="37"/>
      <c r="G5" s="37"/>
      <c r="H5" s="37"/>
      <c r="I5" s="37"/>
      <c r="J5" s="37"/>
      <c r="K5" s="37"/>
      <c r="L5" s="37"/>
      <c r="M5" s="37"/>
      <c r="N5" s="37"/>
      <c r="O5" s="37"/>
      <c r="P5" s="147" t="s">
        <v>520</v>
      </c>
    </row>
    <row r="6" spans="1:16" ht="12" thickBot="1">
      <c r="A6" s="115"/>
      <c r="B6" s="115"/>
      <c r="C6" s="80"/>
      <c r="D6" s="119"/>
      <c r="E6" s="37"/>
      <c r="F6" s="37"/>
      <c r="G6" s="37"/>
      <c r="H6" s="37"/>
      <c r="I6" s="37"/>
      <c r="J6" s="37"/>
      <c r="K6" s="37"/>
      <c r="L6" s="37"/>
      <c r="M6" s="37"/>
      <c r="N6" s="37"/>
      <c r="O6" s="37"/>
      <c r="P6" s="120"/>
    </row>
    <row r="7" spans="1:21" s="130" customFormat="1" ht="15" customHeight="1">
      <c r="A7" s="126"/>
      <c r="B7" s="126"/>
      <c r="C7" s="127"/>
      <c r="D7" s="128"/>
      <c r="E7" s="408" t="s">
        <v>294</v>
      </c>
      <c r="F7" s="409"/>
      <c r="G7" s="409"/>
      <c r="H7" s="409"/>
      <c r="I7" s="409"/>
      <c r="J7" s="409"/>
      <c r="K7" s="409"/>
      <c r="L7" s="409"/>
      <c r="M7" s="409"/>
      <c r="N7" s="409"/>
      <c r="O7" s="410"/>
      <c r="P7" s="129"/>
      <c r="R7" s="131"/>
      <c r="S7" s="131"/>
      <c r="T7" s="131"/>
      <c r="U7" s="131"/>
    </row>
    <row r="8" spans="1:21" s="130" customFormat="1" ht="15" customHeight="1">
      <c r="A8" s="126"/>
      <c r="B8" s="126"/>
      <c r="C8" s="127"/>
      <c r="D8" s="128"/>
      <c r="E8" s="415" t="s">
        <v>321</v>
      </c>
      <c r="F8" s="416"/>
      <c r="G8" s="416"/>
      <c r="H8" s="416"/>
      <c r="I8" s="416"/>
      <c r="J8" s="416"/>
      <c r="K8" s="416"/>
      <c r="L8" s="416"/>
      <c r="M8" s="416"/>
      <c r="N8" s="416"/>
      <c r="O8" s="417"/>
      <c r="P8" s="129"/>
      <c r="R8" s="131"/>
      <c r="S8" s="131"/>
      <c r="T8" s="131"/>
      <c r="U8" s="131"/>
    </row>
    <row r="9" spans="1:21"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7"/>
      <c r="P9" s="129"/>
      <c r="R9" s="131"/>
      <c r="S9" s="131"/>
      <c r="T9" s="131"/>
      <c r="U9" s="131"/>
    </row>
    <row r="10" spans="1:21" ht="15" customHeight="1" thickBot="1">
      <c r="A10" s="115"/>
      <c r="B10" s="115"/>
      <c r="C10" s="80"/>
      <c r="D10" s="119"/>
      <c r="E10" s="411" t="str">
        <f>"на "&amp;Period_name_3</f>
        <v>на период с 0.1.1900 по 31.12.2016</v>
      </c>
      <c r="F10" s="412"/>
      <c r="G10" s="412"/>
      <c r="H10" s="412"/>
      <c r="I10" s="412"/>
      <c r="J10" s="412"/>
      <c r="K10" s="412"/>
      <c r="L10" s="412"/>
      <c r="M10" s="412"/>
      <c r="N10" s="412"/>
      <c r="O10" s="413"/>
      <c r="P10" s="120"/>
      <c r="R10" s="125"/>
      <c r="S10" s="125"/>
      <c r="T10" s="125"/>
      <c r="U10" s="125"/>
    </row>
    <row r="11" spans="1:21" ht="12" thickBot="1">
      <c r="A11" s="115"/>
      <c r="B11" s="115"/>
      <c r="C11" s="80"/>
      <c r="D11" s="119"/>
      <c r="E11" s="37"/>
      <c r="F11" s="37"/>
      <c r="G11" s="37"/>
      <c r="H11" s="37"/>
      <c r="I11" s="37"/>
      <c r="J11" s="37"/>
      <c r="K11" s="37"/>
      <c r="L11" s="37"/>
      <c r="M11" s="37"/>
      <c r="N11" s="37"/>
      <c r="O11" s="37"/>
      <c r="P11" s="120"/>
      <c r="R11" s="125"/>
      <c r="S11" s="125"/>
      <c r="T11" s="125"/>
      <c r="U11" s="125"/>
    </row>
    <row r="12" spans="1:21" ht="51" customHeight="1">
      <c r="A12" s="115"/>
      <c r="B12" s="115"/>
      <c r="C12" s="80"/>
      <c r="D12" s="119"/>
      <c r="E12" s="421" t="s">
        <v>485</v>
      </c>
      <c r="F12" s="404"/>
      <c r="G12" s="431" t="s">
        <v>354</v>
      </c>
      <c r="H12" s="444" t="s">
        <v>304</v>
      </c>
      <c r="I12" s="445"/>
      <c r="J12" s="418" t="s">
        <v>299</v>
      </c>
      <c r="K12" s="446" t="s">
        <v>300</v>
      </c>
      <c r="L12" s="447"/>
      <c r="M12" s="404" t="s">
        <v>301</v>
      </c>
      <c r="N12" s="404" t="s">
        <v>302</v>
      </c>
      <c r="O12" s="428" t="s">
        <v>303</v>
      </c>
      <c r="P12" s="120"/>
      <c r="Q12" s="152"/>
      <c r="R12" s="125"/>
      <c r="S12" s="125"/>
      <c r="T12" s="125"/>
      <c r="U12" s="125"/>
    </row>
    <row r="13" spans="1:21" ht="45">
      <c r="A13" s="115"/>
      <c r="B13" s="115"/>
      <c r="C13" s="80"/>
      <c r="D13" s="119"/>
      <c r="E13" s="422"/>
      <c r="F13" s="402"/>
      <c r="G13" s="443"/>
      <c r="H13" s="140" t="s">
        <v>355</v>
      </c>
      <c r="I13" s="140" t="s">
        <v>356</v>
      </c>
      <c r="J13" s="419"/>
      <c r="K13" s="448" t="s">
        <v>305</v>
      </c>
      <c r="L13" s="448" t="s">
        <v>306</v>
      </c>
      <c r="M13" s="402"/>
      <c r="N13" s="402"/>
      <c r="O13" s="429"/>
      <c r="P13" s="120"/>
      <c r="R13" s="125"/>
      <c r="S13" s="125"/>
      <c r="T13" s="125"/>
      <c r="U13" s="125"/>
    </row>
    <row r="14" spans="1:21" ht="27.75" customHeight="1" thickBot="1">
      <c r="A14" s="115"/>
      <c r="B14" s="115"/>
      <c r="C14" s="80"/>
      <c r="D14" s="119"/>
      <c r="E14" s="423"/>
      <c r="F14" s="403"/>
      <c r="G14" s="142" t="s">
        <v>353</v>
      </c>
      <c r="H14" s="142" t="s">
        <v>353</v>
      </c>
      <c r="I14" s="142" t="s">
        <v>329</v>
      </c>
      <c r="J14" s="420"/>
      <c r="K14" s="420"/>
      <c r="L14" s="420"/>
      <c r="M14" s="403"/>
      <c r="N14" s="403"/>
      <c r="O14" s="430"/>
      <c r="P14" s="120"/>
      <c r="R14" s="125"/>
      <c r="S14" s="125"/>
      <c r="T14" s="125"/>
      <c r="U14" s="125"/>
    </row>
    <row r="15" spans="1:21" ht="12" thickBot="1">
      <c r="A15" s="115"/>
      <c r="B15" s="115"/>
      <c r="C15" s="80"/>
      <c r="D15" s="119"/>
      <c r="E15" s="136">
        <v>1</v>
      </c>
      <c r="F15" s="137">
        <v>2</v>
      </c>
      <c r="G15" s="137">
        <v>3</v>
      </c>
      <c r="H15" s="137">
        <v>4</v>
      </c>
      <c r="I15" s="137">
        <v>5</v>
      </c>
      <c r="J15" s="137">
        <v>6</v>
      </c>
      <c r="K15" s="137">
        <v>7</v>
      </c>
      <c r="L15" s="138">
        <v>8</v>
      </c>
      <c r="M15" s="138">
        <v>9</v>
      </c>
      <c r="N15" s="138">
        <v>10</v>
      </c>
      <c r="O15" s="139">
        <v>11</v>
      </c>
      <c r="P15" s="120"/>
      <c r="R15" s="125"/>
      <c r="S15" s="125"/>
      <c r="T15" s="125"/>
      <c r="U15" s="125"/>
    </row>
    <row r="16" spans="1:21" ht="12" thickBot="1">
      <c r="A16" s="124" t="s">
        <v>292</v>
      </c>
      <c r="B16" s="115"/>
      <c r="C16" s="80"/>
      <c r="D16" s="119"/>
      <c r="E16" s="37"/>
      <c r="F16" s="37"/>
      <c r="G16" s="37"/>
      <c r="H16" s="37"/>
      <c r="I16" s="37"/>
      <c r="J16" s="37"/>
      <c r="K16" s="37"/>
      <c r="L16" s="37"/>
      <c r="M16" s="37"/>
      <c r="N16" s="37"/>
      <c r="O16" s="37"/>
      <c r="P16" s="120"/>
      <c r="R16" s="125"/>
      <c r="S16" s="125"/>
      <c r="T16" s="125"/>
      <c r="U16" s="125"/>
    </row>
    <row r="17" spans="1:21" ht="22.5">
      <c r="A17" s="115"/>
      <c r="B17" s="115"/>
      <c r="C17" s="80"/>
      <c r="D17" s="119"/>
      <c r="E17" s="452" t="s">
        <v>307</v>
      </c>
      <c r="F17" s="144" t="s">
        <v>308</v>
      </c>
      <c r="G17" s="150"/>
      <c r="H17" s="150"/>
      <c r="I17" s="150"/>
      <c r="J17" s="207" t="s">
        <v>366</v>
      </c>
      <c r="K17" s="311"/>
      <c r="L17" s="312"/>
      <c r="M17" s="311"/>
      <c r="N17" s="311"/>
      <c r="O17" s="177"/>
      <c r="P17" s="120"/>
      <c r="R17" s="125"/>
      <c r="S17" s="125"/>
      <c r="T17" s="125"/>
      <c r="U17" s="125"/>
    </row>
    <row r="18" spans="1:21" ht="79.5">
      <c r="A18" s="115"/>
      <c r="B18" s="115"/>
      <c r="C18" s="80"/>
      <c r="D18" s="119"/>
      <c r="E18" s="450"/>
      <c r="F18" s="143" t="s">
        <v>309</v>
      </c>
      <c r="G18" s="148"/>
      <c r="H18" s="148"/>
      <c r="I18" s="148"/>
      <c r="J18" s="208" t="s">
        <v>366</v>
      </c>
      <c r="K18" s="157"/>
      <c r="L18" s="176"/>
      <c r="M18" s="157"/>
      <c r="N18" s="157"/>
      <c r="O18" s="178"/>
      <c r="P18" s="120"/>
      <c r="R18" s="125"/>
      <c r="S18" s="125"/>
      <c r="T18" s="125"/>
      <c r="U18" s="125"/>
    </row>
    <row r="19" spans="1:23" ht="68.25">
      <c r="A19" s="115"/>
      <c r="B19" s="115"/>
      <c r="C19" s="80"/>
      <c r="D19" s="119"/>
      <c r="E19" s="450"/>
      <c r="F19" s="143" t="s">
        <v>311</v>
      </c>
      <c r="G19" s="148"/>
      <c r="H19" s="148"/>
      <c r="I19" s="148"/>
      <c r="J19" s="208" t="s">
        <v>366</v>
      </c>
      <c r="K19" s="157"/>
      <c r="L19" s="176"/>
      <c r="M19" s="157"/>
      <c r="N19" s="157"/>
      <c r="O19" s="178"/>
      <c r="P19" s="120"/>
      <c r="R19" s="125"/>
      <c r="S19" s="125"/>
      <c r="T19" s="125"/>
      <c r="U19" s="125"/>
      <c r="W19" s="37"/>
    </row>
    <row r="20" spans="1:21" ht="22.5">
      <c r="A20" s="115"/>
      <c r="B20" s="115"/>
      <c r="C20" s="80"/>
      <c r="D20" s="119"/>
      <c r="E20" s="450" t="s">
        <v>320</v>
      </c>
      <c r="F20" s="143" t="s">
        <v>308</v>
      </c>
      <c r="G20" s="148"/>
      <c r="H20" s="148"/>
      <c r="I20" s="148"/>
      <c r="J20" s="208" t="s">
        <v>366</v>
      </c>
      <c r="K20" s="157"/>
      <c r="L20" s="176"/>
      <c r="M20" s="157"/>
      <c r="N20" s="157"/>
      <c r="O20" s="178"/>
      <c r="P20" s="120"/>
      <c r="R20" s="125"/>
      <c r="S20" s="125"/>
      <c r="T20" s="125"/>
      <c r="U20" s="125"/>
    </row>
    <row r="21" spans="1:21" ht="79.5">
      <c r="A21" s="115"/>
      <c r="B21" s="115"/>
      <c r="C21" s="80"/>
      <c r="D21" s="119"/>
      <c r="E21" s="450"/>
      <c r="F21" s="143" t="s">
        <v>309</v>
      </c>
      <c r="G21" s="148"/>
      <c r="H21" s="148"/>
      <c r="I21" s="148"/>
      <c r="J21" s="208" t="s">
        <v>366</v>
      </c>
      <c r="K21" s="157"/>
      <c r="L21" s="176"/>
      <c r="M21" s="157"/>
      <c r="N21" s="157"/>
      <c r="O21" s="178"/>
      <c r="P21" s="120"/>
      <c r="R21" s="125"/>
      <c r="S21" s="125"/>
      <c r="T21" s="125"/>
      <c r="U21" s="125"/>
    </row>
    <row r="22" spans="1:21" ht="68.25">
      <c r="A22" s="115"/>
      <c r="B22" s="115"/>
      <c r="C22" s="80"/>
      <c r="D22" s="119"/>
      <c r="E22" s="451"/>
      <c r="F22" s="279" t="s">
        <v>311</v>
      </c>
      <c r="G22" s="274"/>
      <c r="H22" s="274"/>
      <c r="I22" s="274"/>
      <c r="J22" s="276" t="s">
        <v>366</v>
      </c>
      <c r="K22" s="157"/>
      <c r="L22" s="176"/>
      <c r="M22" s="157"/>
      <c r="N22" s="157"/>
      <c r="O22" s="281"/>
      <c r="P22" s="120"/>
      <c r="R22" s="125"/>
      <c r="S22" s="125"/>
      <c r="T22" s="125"/>
      <c r="U22" s="125"/>
    </row>
    <row r="23" spans="1:21" ht="22.5" hidden="1">
      <c r="A23" s="115"/>
      <c r="B23" s="167">
        <f>ROW(B26)-ROW()</f>
        <v>3</v>
      </c>
      <c r="C23" s="307" t="s">
        <v>440</v>
      </c>
      <c r="D23" s="119"/>
      <c r="E23" s="449"/>
      <c r="F23" s="143" t="s">
        <v>308</v>
      </c>
      <c r="G23" s="148"/>
      <c r="H23" s="148"/>
      <c r="I23" s="148"/>
      <c r="J23" s="208" t="s">
        <v>366</v>
      </c>
      <c r="K23" s="157"/>
      <c r="L23" s="176"/>
      <c r="M23" s="157"/>
      <c r="N23" s="157"/>
      <c r="O23" s="178"/>
      <c r="P23" s="120"/>
      <c r="R23" s="125"/>
      <c r="S23" s="125"/>
      <c r="T23" s="125"/>
      <c r="U23" s="125"/>
    </row>
    <row r="24" spans="1:21" ht="79.5" hidden="1">
      <c r="A24" s="115"/>
      <c r="B24" s="115"/>
      <c r="C24" s="80"/>
      <c r="D24" s="119"/>
      <c r="E24" s="449"/>
      <c r="F24" s="143" t="s">
        <v>309</v>
      </c>
      <c r="G24" s="148"/>
      <c r="H24" s="148"/>
      <c r="I24" s="148"/>
      <c r="J24" s="208" t="s">
        <v>366</v>
      </c>
      <c r="K24" s="157"/>
      <c r="L24" s="176"/>
      <c r="M24" s="157"/>
      <c r="N24" s="157"/>
      <c r="O24" s="178"/>
      <c r="P24" s="120"/>
      <c r="R24" s="125"/>
      <c r="S24" s="125"/>
      <c r="T24" s="125"/>
      <c r="U24" s="125"/>
    </row>
    <row r="25" spans="1:21" ht="68.25" hidden="1">
      <c r="A25" s="115"/>
      <c r="B25" s="115"/>
      <c r="C25" s="80"/>
      <c r="D25" s="119"/>
      <c r="E25" s="449"/>
      <c r="F25" s="143" t="s">
        <v>311</v>
      </c>
      <c r="G25" s="148"/>
      <c r="H25" s="148"/>
      <c r="I25" s="148"/>
      <c r="J25" s="208" t="s">
        <v>366</v>
      </c>
      <c r="K25" s="157"/>
      <c r="L25" s="176"/>
      <c r="M25" s="157"/>
      <c r="N25" s="157"/>
      <c r="O25" s="178"/>
      <c r="P25" s="120"/>
      <c r="R25" s="125"/>
      <c r="S25" s="125"/>
      <c r="T25" s="125"/>
      <c r="U25" s="125"/>
    </row>
    <row r="26" spans="1:16" ht="12.75" customHeight="1" thickBot="1">
      <c r="A26" s="167">
        <f>ROW()-ROW(A23)</f>
        <v>3</v>
      </c>
      <c r="B26" s="167">
        <v>0</v>
      </c>
      <c r="C26" s="133"/>
      <c r="D26" s="174"/>
      <c r="E26" s="199"/>
      <c r="F26" s="282" t="s">
        <v>293</v>
      </c>
      <c r="G26" s="282"/>
      <c r="H26" s="282"/>
      <c r="I26" s="282"/>
      <c r="J26" s="282"/>
      <c r="K26" s="282"/>
      <c r="L26" s="282"/>
      <c r="M26" s="282"/>
      <c r="N26" s="282"/>
      <c r="O26" s="283"/>
      <c r="P26" s="120"/>
    </row>
    <row r="27" spans="1:21" ht="11.25">
      <c r="A27" s="124" t="s">
        <v>291</v>
      </c>
      <c r="B27" s="115"/>
      <c r="C27" s="80"/>
      <c r="D27" s="119"/>
      <c r="E27" s="133"/>
      <c r="F27" s="133"/>
      <c r="G27" s="133"/>
      <c r="H27" s="133"/>
      <c r="I27" s="133"/>
      <c r="J27" s="133"/>
      <c r="K27" s="133"/>
      <c r="L27" s="134"/>
      <c r="M27" s="134"/>
      <c r="N27" s="134"/>
      <c r="O27" s="134"/>
      <c r="P27" s="120"/>
      <c r="R27" s="125"/>
      <c r="S27" s="125"/>
      <c r="T27" s="125"/>
      <c r="U27" s="125"/>
    </row>
    <row r="28" spans="1:21" ht="11.25">
      <c r="A28" s="124"/>
      <c r="B28" s="115"/>
      <c r="C28" s="80"/>
      <c r="D28" s="119"/>
      <c r="E28" s="435" t="str">
        <f>IF('Ссылки на публикации'!H17="","",'Ссылки на публикации'!H17)</f>
        <v>http://www.tarifspb.ru</v>
      </c>
      <c r="F28" s="435"/>
      <c r="G28" s="435"/>
      <c r="H28" s="435"/>
      <c r="I28" s="435"/>
      <c r="J28" s="435"/>
      <c r="K28" s="435"/>
      <c r="L28" s="435"/>
      <c r="M28" s="435"/>
      <c r="N28" s="435"/>
      <c r="O28" s="435"/>
      <c r="P28" s="120"/>
      <c r="R28" s="125"/>
      <c r="S28" s="125"/>
      <c r="T28" s="125"/>
      <c r="U28" s="125"/>
    </row>
    <row r="29" spans="1:21" ht="11.25">
      <c r="A29" s="124"/>
      <c r="B29" s="115"/>
      <c r="C29" s="80"/>
      <c r="D29" s="119"/>
      <c r="E29" s="242"/>
      <c r="F29" s="242"/>
      <c r="G29" s="242"/>
      <c r="H29" s="242"/>
      <c r="I29" s="242"/>
      <c r="J29" s="242"/>
      <c r="K29" s="242"/>
      <c r="L29" s="242"/>
      <c r="M29" s="242"/>
      <c r="N29" s="242"/>
      <c r="O29" s="242"/>
      <c r="P29" s="120"/>
      <c r="R29" s="125"/>
      <c r="S29" s="125"/>
      <c r="T29" s="125"/>
      <c r="U29" s="125"/>
    </row>
    <row r="30" spans="1:21" ht="25.5" customHeight="1">
      <c r="A30" s="115"/>
      <c r="B30" s="115"/>
      <c r="C30" s="80"/>
      <c r="D30" s="119"/>
      <c r="E30" s="135" t="s">
        <v>315</v>
      </c>
      <c r="F30" s="424" t="s">
        <v>316</v>
      </c>
      <c r="G30" s="424"/>
      <c r="H30" s="424"/>
      <c r="I30" s="424"/>
      <c r="J30" s="424"/>
      <c r="K30" s="424"/>
      <c r="L30" s="424"/>
      <c r="M30" s="424"/>
      <c r="N30" s="424"/>
      <c r="O30" s="424"/>
      <c r="P30" s="120"/>
      <c r="R30" s="125"/>
      <c r="S30" s="125"/>
      <c r="T30" s="125"/>
      <c r="U30" s="125"/>
    </row>
    <row r="31" spans="1:16" ht="11.25">
      <c r="A31" s="124"/>
      <c r="B31" s="115"/>
      <c r="C31" s="80"/>
      <c r="D31" s="121"/>
      <c r="E31" s="122"/>
      <c r="F31" s="122"/>
      <c r="G31" s="122"/>
      <c r="H31" s="122"/>
      <c r="I31" s="122"/>
      <c r="J31" s="122"/>
      <c r="K31" s="122"/>
      <c r="L31" s="122"/>
      <c r="M31" s="122"/>
      <c r="N31" s="122"/>
      <c r="O31" s="122"/>
      <c r="P31" s="123"/>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16" customFormat="1" ht="32.25" customHeight="1" hidden="1">
      <c r="A1" s="115">
        <f>ID</f>
        <v>26424110</v>
      </c>
      <c r="B1" s="115"/>
      <c r="C1" s="115"/>
      <c r="D1" s="115"/>
      <c r="E1" s="124"/>
      <c r="F1" s="124"/>
      <c r="G1" s="124"/>
      <c r="H1" s="124"/>
      <c r="I1" s="124"/>
      <c r="J1" s="124"/>
      <c r="K1" s="124"/>
      <c r="O1" s="115"/>
    </row>
    <row r="2" spans="1:3" s="116" customFormat="1" ht="32.25" customHeight="1" hidden="1">
      <c r="A2" s="115"/>
      <c r="B2" s="115"/>
      <c r="C2" s="115"/>
    </row>
    <row r="3" spans="1:15" s="116" customFormat="1" ht="32.25" customHeight="1" hidden="1">
      <c r="A3" s="115"/>
      <c r="B3" s="115"/>
      <c r="C3" s="115"/>
      <c r="D3" s="115"/>
      <c r="E3" s="115"/>
      <c r="F3" s="115"/>
      <c r="G3" s="115"/>
      <c r="H3" s="115"/>
      <c r="I3" s="115"/>
      <c r="J3" s="115"/>
      <c r="K3" s="115"/>
      <c r="O3" s="115"/>
    </row>
    <row r="4" spans="1:16" ht="11.25">
      <c r="A4" s="115"/>
      <c r="B4" s="115"/>
      <c r="C4" s="80"/>
      <c r="D4" s="117"/>
      <c r="E4" s="118"/>
      <c r="F4" s="118"/>
      <c r="G4" s="118"/>
      <c r="H4" s="118"/>
      <c r="I4" s="118"/>
      <c r="J4" s="118"/>
      <c r="K4" s="118"/>
      <c r="L4" s="118"/>
      <c r="M4" s="118"/>
      <c r="N4" s="118"/>
      <c r="O4" s="118"/>
      <c r="P4" s="132" t="str">
        <f>FORMID</f>
        <v>WARM.OPENINFO.TARIF.4.178</v>
      </c>
    </row>
    <row r="5" spans="1:16" ht="11.25">
      <c r="A5" s="115"/>
      <c r="B5" s="115"/>
      <c r="C5" s="80"/>
      <c r="D5" s="119"/>
      <c r="E5" s="37"/>
      <c r="F5" s="37"/>
      <c r="G5" s="37"/>
      <c r="H5" s="37"/>
      <c r="I5" s="37"/>
      <c r="J5" s="37"/>
      <c r="K5" s="37"/>
      <c r="L5" s="37"/>
      <c r="M5" s="37"/>
      <c r="N5" s="37"/>
      <c r="O5" s="37"/>
      <c r="P5" s="147" t="s">
        <v>520</v>
      </c>
    </row>
    <row r="6" spans="1:16" ht="12" thickBot="1">
      <c r="A6" s="115"/>
      <c r="B6" s="115"/>
      <c r="C6" s="80"/>
      <c r="D6" s="119"/>
      <c r="E6" s="37"/>
      <c r="F6" s="37"/>
      <c r="G6" s="37"/>
      <c r="H6" s="37"/>
      <c r="I6" s="37"/>
      <c r="J6" s="37"/>
      <c r="K6" s="37"/>
      <c r="L6" s="37"/>
      <c r="M6" s="37"/>
      <c r="N6" s="37"/>
      <c r="O6" s="37"/>
      <c r="P6" s="120"/>
    </row>
    <row r="7" spans="1:21" s="130" customFormat="1" ht="15" customHeight="1">
      <c r="A7" s="126"/>
      <c r="B7" s="126"/>
      <c r="C7" s="127"/>
      <c r="D7" s="128"/>
      <c r="E7" s="408" t="s">
        <v>294</v>
      </c>
      <c r="F7" s="409"/>
      <c r="G7" s="409"/>
      <c r="H7" s="409"/>
      <c r="I7" s="409"/>
      <c r="J7" s="409"/>
      <c r="K7" s="409"/>
      <c r="L7" s="409"/>
      <c r="M7" s="409"/>
      <c r="N7" s="409"/>
      <c r="O7" s="410"/>
      <c r="P7" s="129"/>
      <c r="R7" s="131"/>
      <c r="S7" s="131"/>
      <c r="T7" s="131"/>
      <c r="U7" s="131"/>
    </row>
    <row r="8" spans="1:21" s="130" customFormat="1" ht="15" customHeight="1">
      <c r="A8" s="126"/>
      <c r="B8" s="126"/>
      <c r="C8" s="127"/>
      <c r="D8" s="128"/>
      <c r="E8" s="415" t="s">
        <v>321</v>
      </c>
      <c r="F8" s="416"/>
      <c r="G8" s="416"/>
      <c r="H8" s="416"/>
      <c r="I8" s="416"/>
      <c r="J8" s="416"/>
      <c r="K8" s="416"/>
      <c r="L8" s="416"/>
      <c r="M8" s="416"/>
      <c r="N8" s="416"/>
      <c r="O8" s="417"/>
      <c r="P8" s="129"/>
      <c r="R8" s="131"/>
      <c r="S8" s="131"/>
      <c r="T8" s="131"/>
      <c r="U8" s="131"/>
    </row>
    <row r="9" spans="1:21"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7"/>
      <c r="P9" s="129"/>
      <c r="R9" s="131"/>
      <c r="S9" s="131"/>
      <c r="T9" s="131"/>
      <c r="U9" s="131"/>
    </row>
    <row r="10" spans="1:21" ht="15" customHeight="1" thickBot="1">
      <c r="A10" s="115"/>
      <c r="B10" s="115"/>
      <c r="C10" s="80"/>
      <c r="D10" s="119"/>
      <c r="E10" s="411" t="str">
        <f>"на "&amp;Period_name_4</f>
        <v>на период с 0.1.1900 по 31.12.2016</v>
      </c>
      <c r="F10" s="412"/>
      <c r="G10" s="412"/>
      <c r="H10" s="412"/>
      <c r="I10" s="412"/>
      <c r="J10" s="412"/>
      <c r="K10" s="412"/>
      <c r="L10" s="412"/>
      <c r="M10" s="412"/>
      <c r="N10" s="412"/>
      <c r="O10" s="413"/>
      <c r="P10" s="120"/>
      <c r="R10" s="125"/>
      <c r="S10" s="125"/>
      <c r="T10" s="125"/>
      <c r="U10" s="125"/>
    </row>
    <row r="11" spans="1:21" ht="12" thickBot="1">
      <c r="A11" s="115"/>
      <c r="B11" s="115"/>
      <c r="C11" s="80"/>
      <c r="D11" s="119"/>
      <c r="E11" s="37"/>
      <c r="F11" s="37"/>
      <c r="G11" s="37"/>
      <c r="H11" s="37"/>
      <c r="I11" s="37"/>
      <c r="J11" s="37"/>
      <c r="K11" s="37"/>
      <c r="L11" s="37"/>
      <c r="M11" s="37"/>
      <c r="N11" s="37"/>
      <c r="O11" s="37"/>
      <c r="P11" s="120"/>
      <c r="R11" s="125"/>
      <c r="S11" s="125"/>
      <c r="T11" s="125"/>
      <c r="U11" s="125"/>
    </row>
    <row r="12" spans="1:21" ht="51" customHeight="1">
      <c r="A12" s="115"/>
      <c r="B12" s="115"/>
      <c r="C12" s="80"/>
      <c r="D12" s="119"/>
      <c r="E12" s="421" t="s">
        <v>485</v>
      </c>
      <c r="F12" s="404"/>
      <c r="G12" s="431" t="s">
        <v>354</v>
      </c>
      <c r="H12" s="444" t="s">
        <v>304</v>
      </c>
      <c r="I12" s="445"/>
      <c r="J12" s="418" t="s">
        <v>299</v>
      </c>
      <c r="K12" s="446" t="s">
        <v>300</v>
      </c>
      <c r="L12" s="447"/>
      <c r="M12" s="404" t="s">
        <v>301</v>
      </c>
      <c r="N12" s="404" t="s">
        <v>302</v>
      </c>
      <c r="O12" s="428" t="s">
        <v>303</v>
      </c>
      <c r="P12" s="120"/>
      <c r="Q12" s="152"/>
      <c r="R12" s="125"/>
      <c r="S12" s="125"/>
      <c r="T12" s="125"/>
      <c r="U12" s="125"/>
    </row>
    <row r="13" spans="1:21" ht="45">
      <c r="A13" s="115"/>
      <c r="B13" s="115"/>
      <c r="C13" s="80"/>
      <c r="D13" s="119"/>
      <c r="E13" s="422"/>
      <c r="F13" s="402"/>
      <c r="G13" s="443"/>
      <c r="H13" s="140" t="s">
        <v>355</v>
      </c>
      <c r="I13" s="140" t="s">
        <v>356</v>
      </c>
      <c r="J13" s="419"/>
      <c r="K13" s="448" t="s">
        <v>305</v>
      </c>
      <c r="L13" s="448" t="s">
        <v>306</v>
      </c>
      <c r="M13" s="402"/>
      <c r="N13" s="402"/>
      <c r="O13" s="429"/>
      <c r="P13" s="120"/>
      <c r="R13" s="125"/>
      <c r="S13" s="125"/>
      <c r="T13" s="125"/>
      <c r="U13" s="125"/>
    </row>
    <row r="14" spans="1:21" ht="27.75" customHeight="1" thickBot="1">
      <c r="A14" s="115"/>
      <c r="B14" s="115"/>
      <c r="C14" s="80"/>
      <c r="D14" s="119"/>
      <c r="E14" s="423"/>
      <c r="F14" s="403"/>
      <c r="G14" s="142" t="s">
        <v>353</v>
      </c>
      <c r="H14" s="142" t="s">
        <v>353</v>
      </c>
      <c r="I14" s="142" t="s">
        <v>329</v>
      </c>
      <c r="J14" s="420"/>
      <c r="K14" s="420"/>
      <c r="L14" s="420"/>
      <c r="M14" s="403"/>
      <c r="N14" s="403"/>
      <c r="O14" s="430"/>
      <c r="P14" s="120"/>
      <c r="R14" s="125"/>
      <c r="S14" s="125"/>
      <c r="T14" s="125"/>
      <c r="U14" s="125"/>
    </row>
    <row r="15" spans="1:21" ht="12" thickBot="1">
      <c r="A15" s="115"/>
      <c r="B15" s="115"/>
      <c r="C15" s="80"/>
      <c r="D15" s="119"/>
      <c r="E15" s="136">
        <v>1</v>
      </c>
      <c r="F15" s="137">
        <v>2</v>
      </c>
      <c r="G15" s="137">
        <v>3</v>
      </c>
      <c r="H15" s="137">
        <v>4</v>
      </c>
      <c r="I15" s="137">
        <v>5</v>
      </c>
      <c r="J15" s="137">
        <v>6</v>
      </c>
      <c r="K15" s="137">
        <v>7</v>
      </c>
      <c r="L15" s="138">
        <v>8</v>
      </c>
      <c r="M15" s="138">
        <v>9</v>
      </c>
      <c r="N15" s="138">
        <v>10</v>
      </c>
      <c r="O15" s="139">
        <v>11</v>
      </c>
      <c r="P15" s="120"/>
      <c r="R15" s="125"/>
      <c r="S15" s="125"/>
      <c r="T15" s="125"/>
      <c r="U15" s="125"/>
    </row>
    <row r="16" spans="1:21" ht="12" thickBot="1">
      <c r="A16" s="124" t="s">
        <v>292</v>
      </c>
      <c r="B16" s="115"/>
      <c r="C16" s="80"/>
      <c r="D16" s="119"/>
      <c r="E16" s="37"/>
      <c r="F16" s="37"/>
      <c r="G16" s="37"/>
      <c r="H16" s="37"/>
      <c r="I16" s="37"/>
      <c r="J16" s="37"/>
      <c r="K16" s="37"/>
      <c r="L16" s="37"/>
      <c r="M16" s="37"/>
      <c r="N16" s="37"/>
      <c r="O16" s="37"/>
      <c r="P16" s="120"/>
      <c r="R16" s="125"/>
      <c r="S16" s="125"/>
      <c r="T16" s="125"/>
      <c r="U16" s="125"/>
    </row>
    <row r="17" spans="1:21" ht="22.5">
      <c r="A17" s="115"/>
      <c r="B17" s="115"/>
      <c r="C17" s="80"/>
      <c r="D17" s="119"/>
      <c r="E17" s="452" t="s">
        <v>307</v>
      </c>
      <c r="F17" s="144" t="s">
        <v>308</v>
      </c>
      <c r="G17" s="150"/>
      <c r="H17" s="150"/>
      <c r="I17" s="150"/>
      <c r="J17" s="207" t="s">
        <v>366</v>
      </c>
      <c r="K17" s="311"/>
      <c r="L17" s="312"/>
      <c r="M17" s="311"/>
      <c r="N17" s="311"/>
      <c r="O17" s="177"/>
      <c r="P17" s="120"/>
      <c r="R17" s="125"/>
      <c r="S17" s="125"/>
      <c r="T17" s="125"/>
      <c r="U17" s="125"/>
    </row>
    <row r="18" spans="1:21" ht="79.5">
      <c r="A18" s="115"/>
      <c r="B18" s="115"/>
      <c r="C18" s="80"/>
      <c r="D18" s="119"/>
      <c r="E18" s="450"/>
      <c r="F18" s="143" t="s">
        <v>309</v>
      </c>
      <c r="G18" s="148"/>
      <c r="H18" s="148"/>
      <c r="I18" s="148"/>
      <c r="J18" s="208" t="s">
        <v>366</v>
      </c>
      <c r="K18" s="157"/>
      <c r="L18" s="176"/>
      <c r="M18" s="157"/>
      <c r="N18" s="157"/>
      <c r="O18" s="178"/>
      <c r="P18" s="120"/>
      <c r="R18" s="125"/>
      <c r="S18" s="125"/>
      <c r="T18" s="125"/>
      <c r="U18" s="125"/>
    </row>
    <row r="19" spans="1:23" ht="68.25">
      <c r="A19" s="115"/>
      <c r="B19" s="115"/>
      <c r="C19" s="80"/>
      <c r="D19" s="119"/>
      <c r="E19" s="450"/>
      <c r="F19" s="143" t="s">
        <v>311</v>
      </c>
      <c r="G19" s="148"/>
      <c r="H19" s="148"/>
      <c r="I19" s="148"/>
      <c r="J19" s="208" t="s">
        <v>366</v>
      </c>
      <c r="K19" s="157"/>
      <c r="L19" s="176"/>
      <c r="M19" s="157"/>
      <c r="N19" s="157"/>
      <c r="O19" s="178"/>
      <c r="P19" s="120"/>
      <c r="R19" s="125"/>
      <c r="S19" s="125"/>
      <c r="T19" s="125"/>
      <c r="U19" s="125"/>
      <c r="W19" s="37"/>
    </row>
    <row r="20" spans="1:21" ht="22.5">
      <c r="A20" s="115"/>
      <c r="B20" s="115"/>
      <c r="C20" s="80"/>
      <c r="D20" s="119"/>
      <c r="E20" s="450" t="s">
        <v>320</v>
      </c>
      <c r="F20" s="143" t="s">
        <v>308</v>
      </c>
      <c r="G20" s="148"/>
      <c r="H20" s="148"/>
      <c r="I20" s="148"/>
      <c r="J20" s="208" t="s">
        <v>366</v>
      </c>
      <c r="K20" s="157"/>
      <c r="L20" s="176"/>
      <c r="M20" s="157"/>
      <c r="N20" s="157"/>
      <c r="O20" s="178"/>
      <c r="P20" s="120"/>
      <c r="R20" s="125"/>
      <c r="S20" s="125"/>
      <c r="T20" s="125"/>
      <c r="U20" s="125"/>
    </row>
    <row r="21" spans="1:21" ht="79.5">
      <c r="A21" s="115"/>
      <c r="B21" s="115"/>
      <c r="C21" s="80"/>
      <c r="D21" s="119"/>
      <c r="E21" s="450"/>
      <c r="F21" s="143" t="s">
        <v>309</v>
      </c>
      <c r="G21" s="148"/>
      <c r="H21" s="148"/>
      <c r="I21" s="148"/>
      <c r="J21" s="208" t="s">
        <v>366</v>
      </c>
      <c r="K21" s="157"/>
      <c r="L21" s="176"/>
      <c r="M21" s="157"/>
      <c r="N21" s="157"/>
      <c r="O21" s="178"/>
      <c r="P21" s="120"/>
      <c r="R21" s="125"/>
      <c r="S21" s="125"/>
      <c r="T21" s="125"/>
      <c r="U21" s="125"/>
    </row>
    <row r="22" spans="1:21" ht="68.25">
      <c r="A22" s="115"/>
      <c r="B22" s="115"/>
      <c r="C22" s="80"/>
      <c r="D22" s="119"/>
      <c r="E22" s="451"/>
      <c r="F22" s="279" t="s">
        <v>311</v>
      </c>
      <c r="G22" s="274"/>
      <c r="H22" s="274"/>
      <c r="I22" s="274"/>
      <c r="J22" s="276" t="s">
        <v>366</v>
      </c>
      <c r="K22" s="157"/>
      <c r="L22" s="176"/>
      <c r="M22" s="157"/>
      <c r="N22" s="157"/>
      <c r="O22" s="281"/>
      <c r="P22" s="120"/>
      <c r="R22" s="125"/>
      <c r="S22" s="125"/>
      <c r="T22" s="125"/>
      <c r="U22" s="125"/>
    </row>
    <row r="23" spans="1:21" ht="22.5" hidden="1">
      <c r="A23" s="115"/>
      <c r="B23" s="167">
        <f>ROW(B26)-ROW()</f>
        <v>3</v>
      </c>
      <c r="C23" s="307" t="s">
        <v>440</v>
      </c>
      <c r="D23" s="119"/>
      <c r="E23" s="449"/>
      <c r="F23" s="143" t="s">
        <v>308</v>
      </c>
      <c r="G23" s="148"/>
      <c r="H23" s="148"/>
      <c r="I23" s="148"/>
      <c r="J23" s="208" t="s">
        <v>366</v>
      </c>
      <c r="K23" s="157"/>
      <c r="L23" s="176"/>
      <c r="M23" s="157"/>
      <c r="N23" s="157"/>
      <c r="O23" s="178"/>
      <c r="P23" s="120"/>
      <c r="R23" s="125"/>
      <c r="S23" s="125"/>
      <c r="T23" s="125"/>
      <c r="U23" s="125"/>
    </row>
    <row r="24" spans="1:21" ht="79.5" hidden="1">
      <c r="A24" s="115"/>
      <c r="B24" s="115"/>
      <c r="C24" s="80"/>
      <c r="D24" s="119"/>
      <c r="E24" s="449"/>
      <c r="F24" s="143" t="s">
        <v>309</v>
      </c>
      <c r="G24" s="148"/>
      <c r="H24" s="148"/>
      <c r="I24" s="148"/>
      <c r="J24" s="208" t="s">
        <v>366</v>
      </c>
      <c r="K24" s="157"/>
      <c r="L24" s="176"/>
      <c r="M24" s="157"/>
      <c r="N24" s="157"/>
      <c r="O24" s="178"/>
      <c r="P24" s="120"/>
      <c r="R24" s="125"/>
      <c r="S24" s="125"/>
      <c r="T24" s="125"/>
      <c r="U24" s="125"/>
    </row>
    <row r="25" spans="1:21" ht="68.25" hidden="1">
      <c r="A25" s="115"/>
      <c r="B25" s="115"/>
      <c r="C25" s="80"/>
      <c r="D25" s="119"/>
      <c r="E25" s="449"/>
      <c r="F25" s="143" t="s">
        <v>311</v>
      </c>
      <c r="G25" s="148"/>
      <c r="H25" s="148"/>
      <c r="I25" s="148"/>
      <c r="J25" s="208" t="s">
        <v>366</v>
      </c>
      <c r="K25" s="157"/>
      <c r="L25" s="176"/>
      <c r="M25" s="157"/>
      <c r="N25" s="157"/>
      <c r="O25" s="178"/>
      <c r="P25" s="120"/>
      <c r="R25" s="125"/>
      <c r="S25" s="125"/>
      <c r="T25" s="125"/>
      <c r="U25" s="125"/>
    </row>
    <row r="26" spans="1:16" ht="12.75" customHeight="1" thickBot="1">
      <c r="A26" s="167">
        <f>ROW()-ROW(A23)</f>
        <v>3</v>
      </c>
      <c r="B26" s="167">
        <v>0</v>
      </c>
      <c r="C26" s="133"/>
      <c r="D26" s="174"/>
      <c r="E26" s="199"/>
      <c r="F26" s="282" t="s">
        <v>293</v>
      </c>
      <c r="G26" s="282"/>
      <c r="H26" s="282"/>
      <c r="I26" s="282"/>
      <c r="J26" s="282"/>
      <c r="K26" s="282"/>
      <c r="L26" s="282"/>
      <c r="M26" s="282"/>
      <c r="N26" s="282"/>
      <c r="O26" s="283"/>
      <c r="P26" s="120"/>
    </row>
    <row r="27" spans="1:21" ht="11.25">
      <c r="A27" s="124" t="s">
        <v>291</v>
      </c>
      <c r="B27" s="115"/>
      <c r="C27" s="80"/>
      <c r="D27" s="119"/>
      <c r="E27" s="133"/>
      <c r="F27" s="133"/>
      <c r="G27" s="133"/>
      <c r="H27" s="133"/>
      <c r="I27" s="133"/>
      <c r="J27" s="133"/>
      <c r="K27" s="133"/>
      <c r="L27" s="134"/>
      <c r="M27" s="134"/>
      <c r="N27" s="134"/>
      <c r="O27" s="134"/>
      <c r="P27" s="120"/>
      <c r="R27" s="125"/>
      <c r="S27" s="125"/>
      <c r="T27" s="125"/>
      <c r="U27" s="125"/>
    </row>
    <row r="28" spans="1:21" ht="11.25">
      <c r="A28" s="124"/>
      <c r="B28" s="115"/>
      <c r="C28" s="80"/>
      <c r="D28" s="119"/>
      <c r="E28" s="435" t="str">
        <f>IF('Ссылки на публикации'!H17="","",'Ссылки на публикации'!H17)</f>
        <v>http://www.tarifspb.ru</v>
      </c>
      <c r="F28" s="435"/>
      <c r="G28" s="435"/>
      <c r="H28" s="435"/>
      <c r="I28" s="435"/>
      <c r="J28" s="435"/>
      <c r="K28" s="435"/>
      <c r="L28" s="435"/>
      <c r="M28" s="435"/>
      <c r="N28" s="435"/>
      <c r="O28" s="435"/>
      <c r="P28" s="120"/>
      <c r="R28" s="125"/>
      <c r="S28" s="125"/>
      <c r="T28" s="125"/>
      <c r="U28" s="125"/>
    </row>
    <row r="29" spans="1:21" ht="11.25">
      <c r="A29" s="124"/>
      <c r="B29" s="115"/>
      <c r="C29" s="80"/>
      <c r="D29" s="119"/>
      <c r="E29" s="242"/>
      <c r="F29" s="242"/>
      <c r="G29" s="242"/>
      <c r="H29" s="242"/>
      <c r="I29" s="242"/>
      <c r="J29" s="242"/>
      <c r="K29" s="242"/>
      <c r="L29" s="242"/>
      <c r="M29" s="242"/>
      <c r="N29" s="242"/>
      <c r="O29" s="242"/>
      <c r="P29" s="120"/>
      <c r="R29" s="125"/>
      <c r="S29" s="125"/>
      <c r="T29" s="125"/>
      <c r="U29" s="125"/>
    </row>
    <row r="30" spans="1:21" ht="25.5" customHeight="1">
      <c r="A30" s="115"/>
      <c r="B30" s="115"/>
      <c r="C30" s="80"/>
      <c r="D30" s="119"/>
      <c r="E30" s="135" t="s">
        <v>315</v>
      </c>
      <c r="F30" s="424" t="s">
        <v>316</v>
      </c>
      <c r="G30" s="424"/>
      <c r="H30" s="424"/>
      <c r="I30" s="424"/>
      <c r="J30" s="424"/>
      <c r="K30" s="424"/>
      <c r="L30" s="424"/>
      <c r="M30" s="424"/>
      <c r="N30" s="424"/>
      <c r="O30" s="424"/>
      <c r="P30" s="120"/>
      <c r="R30" s="125"/>
      <c r="S30" s="125"/>
      <c r="T30" s="125"/>
      <c r="U30" s="125"/>
    </row>
    <row r="31" spans="1:16" ht="11.25">
      <c r="A31" s="124"/>
      <c r="B31" s="115"/>
      <c r="C31" s="80"/>
      <c r="D31" s="121"/>
      <c r="E31" s="122"/>
      <c r="F31" s="122"/>
      <c r="G31" s="122"/>
      <c r="H31" s="122"/>
      <c r="I31" s="122"/>
      <c r="J31" s="122"/>
      <c r="K31" s="122"/>
      <c r="L31" s="122"/>
      <c r="M31" s="122"/>
      <c r="N31" s="122"/>
      <c r="O31" s="122"/>
      <c r="P31" s="123"/>
    </row>
  </sheetData>
  <sheetProtection password="E4D4" sheet="1" scenarios="1" formatColumns="0" formatRows="0"/>
  <mergeCells count="19">
    <mergeCell ref="E7:O7"/>
    <mergeCell ref="E8:O8"/>
    <mergeCell ref="E10:O10"/>
    <mergeCell ref="E12:F14"/>
    <mergeCell ref="G12:G13"/>
    <mergeCell ref="H12:I12"/>
    <mergeCell ref="J12:J14"/>
    <mergeCell ref="K12:L12"/>
    <mergeCell ref="M12:M14"/>
    <mergeCell ref="N12:N14"/>
    <mergeCell ref="E28:O28"/>
    <mergeCell ref="F30:O30"/>
    <mergeCell ref="E9:O9"/>
    <mergeCell ref="O12:O14"/>
    <mergeCell ref="K13:K14"/>
    <mergeCell ref="L13:L14"/>
    <mergeCell ref="E17:E19"/>
    <mergeCell ref="E20:E22"/>
    <mergeCell ref="E23:E25"/>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521</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322</v>
      </c>
      <c r="F8" s="416"/>
      <c r="G8" s="416"/>
      <c r="H8" s="416"/>
      <c r="I8" s="416"/>
      <c r="J8" s="416"/>
      <c r="K8" s="416"/>
      <c r="L8" s="416"/>
      <c r="M8" s="417"/>
      <c r="N8" s="129"/>
      <c r="P8" s="131"/>
      <c r="Q8" s="131"/>
      <c r="R8" s="131"/>
      <c r="S8" s="131"/>
    </row>
    <row r="9" spans="1:19" s="130" customFormat="1" ht="15" customHeight="1">
      <c r="A9" s="126"/>
      <c r="B9" s="126"/>
      <c r="C9" s="127"/>
      <c r="D9" s="128"/>
      <c r="E9" s="415" t="str">
        <f>COMPANY</f>
        <v>ООО "Газпром трансгаз Санкт-Петербург"</v>
      </c>
      <c r="F9" s="416"/>
      <c r="G9" s="416"/>
      <c r="H9" s="416"/>
      <c r="I9" s="416"/>
      <c r="J9" s="416"/>
      <c r="K9" s="416"/>
      <c r="L9" s="416"/>
      <c r="M9" s="417"/>
      <c r="N9" s="129"/>
      <c r="P9" s="131"/>
      <c r="Q9" s="131"/>
      <c r="R9" s="131"/>
      <c r="S9" s="131"/>
    </row>
    <row r="10" spans="1:19" ht="15" customHeight="1" thickBot="1">
      <c r="A10" s="115"/>
      <c r="B10" s="115"/>
      <c r="C10" s="80"/>
      <c r="D10" s="119"/>
      <c r="E10" s="411" t="str">
        <f>"на "&amp;Period_name_1</f>
        <v>на 2016 г.</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21" t="s">
        <v>323</v>
      </c>
      <c r="F12" s="404" t="s">
        <v>324</v>
      </c>
      <c r="G12" s="425" t="s">
        <v>325</v>
      </c>
      <c r="H12" s="425" t="s">
        <v>299</v>
      </c>
      <c r="I12" s="404" t="s">
        <v>300</v>
      </c>
      <c r="J12" s="404"/>
      <c r="K12" s="404" t="s">
        <v>301</v>
      </c>
      <c r="L12" s="404" t="s">
        <v>302</v>
      </c>
      <c r="M12" s="428" t="s">
        <v>303</v>
      </c>
      <c r="N12" s="120"/>
      <c r="O12" s="152"/>
      <c r="P12" s="125"/>
      <c r="Q12" s="125"/>
      <c r="R12" s="125"/>
      <c r="S12" s="125"/>
    </row>
    <row r="13" spans="1:19" ht="23.25" customHeight="1" thickBot="1">
      <c r="A13" s="115"/>
      <c r="B13" s="115"/>
      <c r="C13" s="80"/>
      <c r="D13" s="119"/>
      <c r="E13" s="423"/>
      <c r="F13" s="403"/>
      <c r="G13" s="453"/>
      <c r="H13" s="453"/>
      <c r="I13" s="141" t="s">
        <v>305</v>
      </c>
      <c r="J13" s="141" t="s">
        <v>306</v>
      </c>
      <c r="K13" s="403"/>
      <c r="L13" s="403"/>
      <c r="M13" s="430"/>
      <c r="N13" s="120"/>
      <c r="P13" s="125"/>
      <c r="Q13" s="125"/>
      <c r="R13" s="125"/>
      <c r="S13" s="125"/>
    </row>
    <row r="14" spans="1:19" ht="12" thickBot="1">
      <c r="A14" s="115"/>
      <c r="B14" s="115"/>
      <c r="C14" s="80"/>
      <c r="D14" s="119"/>
      <c r="E14" s="136">
        <v>1</v>
      </c>
      <c r="F14" s="138">
        <v>2</v>
      </c>
      <c r="G14" s="138">
        <v>3</v>
      </c>
      <c r="H14" s="138">
        <v>4</v>
      </c>
      <c r="I14" s="138">
        <v>5</v>
      </c>
      <c r="J14" s="138">
        <v>6</v>
      </c>
      <c r="K14" s="138">
        <v>7</v>
      </c>
      <c r="L14" s="138">
        <v>8</v>
      </c>
      <c r="M14" s="139">
        <v>9</v>
      </c>
      <c r="N14" s="120"/>
      <c r="P14" s="125"/>
      <c r="Q14" s="125"/>
      <c r="R14" s="125"/>
      <c r="S14" s="125"/>
    </row>
    <row r="15" spans="1:19" ht="12" thickBot="1">
      <c r="A15" s="124" t="s">
        <v>292</v>
      </c>
      <c r="B15" s="115"/>
      <c r="C15" s="80"/>
      <c r="D15" s="119"/>
      <c r="E15" s="37"/>
      <c r="F15" s="37"/>
      <c r="G15" s="37"/>
      <c r="H15" s="37"/>
      <c r="I15" s="37"/>
      <c r="J15" s="37"/>
      <c r="K15" s="37"/>
      <c r="L15" s="37"/>
      <c r="M15" s="37"/>
      <c r="N15" s="120"/>
      <c r="P15" s="125"/>
      <c r="Q15" s="125"/>
      <c r="R15" s="125"/>
      <c r="S15" s="125"/>
    </row>
    <row r="16" spans="1:19" ht="66" customHeight="1">
      <c r="A16" s="115"/>
      <c r="B16" s="115"/>
      <c r="C16" s="80"/>
      <c r="D16" s="119"/>
      <c r="E16" s="158" t="s">
        <v>326</v>
      </c>
      <c r="F16" s="144" t="s">
        <v>327</v>
      </c>
      <c r="G16" s="151"/>
      <c r="H16" s="207" t="s">
        <v>366</v>
      </c>
      <c r="I16" s="311"/>
      <c r="J16" s="312"/>
      <c r="K16" s="311"/>
      <c r="L16" s="311"/>
      <c r="M16" s="177"/>
      <c r="N16" s="120"/>
      <c r="P16" s="125"/>
      <c r="Q16" s="125"/>
      <c r="R16" s="125"/>
      <c r="S16" s="125"/>
    </row>
    <row r="17" spans="1:19" ht="66" customHeight="1">
      <c r="A17" s="115"/>
      <c r="B17" s="115"/>
      <c r="C17" s="80"/>
      <c r="D17" s="119"/>
      <c r="E17" s="278" t="s">
        <v>328</v>
      </c>
      <c r="F17" s="279" t="s">
        <v>329</v>
      </c>
      <c r="G17" s="275"/>
      <c r="H17" s="276" t="s">
        <v>366</v>
      </c>
      <c r="I17" s="157"/>
      <c r="J17" s="176"/>
      <c r="K17" s="157"/>
      <c r="L17" s="157"/>
      <c r="M17" s="281"/>
      <c r="N17" s="120"/>
      <c r="P17" s="125"/>
      <c r="Q17" s="125"/>
      <c r="R17" s="125"/>
      <c r="S17" s="125"/>
    </row>
    <row r="18" spans="1:19" ht="66" customHeight="1" hidden="1">
      <c r="A18" s="167"/>
      <c r="B18" s="167">
        <f>ROW(B19)-ROW()</f>
        <v>1</v>
      </c>
      <c r="C18" s="133" t="s">
        <v>440</v>
      </c>
      <c r="D18" s="119"/>
      <c r="E18" s="314"/>
      <c r="F18" s="315"/>
      <c r="G18" s="149"/>
      <c r="H18" s="208" t="s">
        <v>366</v>
      </c>
      <c r="I18" s="157"/>
      <c r="J18" s="176"/>
      <c r="K18" s="157"/>
      <c r="L18" s="157"/>
      <c r="M18" s="178"/>
      <c r="N18" s="120"/>
      <c r="P18" s="125"/>
      <c r="Q18" s="125"/>
      <c r="R18" s="125"/>
      <c r="S18" s="125"/>
    </row>
    <row r="19" spans="1:14" ht="12.75" customHeight="1" thickBot="1">
      <c r="A19" s="167">
        <f>ROW()-ROW(A18)</f>
        <v>1</v>
      </c>
      <c r="B19" s="167">
        <v>0</v>
      </c>
      <c r="C19" s="133"/>
      <c r="D19" s="174"/>
      <c r="E19" s="199"/>
      <c r="F19" s="282" t="s">
        <v>293</v>
      </c>
      <c r="G19" s="282"/>
      <c r="H19" s="282"/>
      <c r="I19" s="282"/>
      <c r="J19" s="282"/>
      <c r="K19" s="282"/>
      <c r="L19" s="282"/>
      <c r="M19" s="283"/>
      <c r="N19" s="120"/>
    </row>
    <row r="20" spans="1:19" ht="11.25">
      <c r="A20" s="124" t="s">
        <v>291</v>
      </c>
      <c r="B20" s="115"/>
      <c r="C20" s="80"/>
      <c r="D20" s="119"/>
      <c r="E20" s="133"/>
      <c r="F20" s="133"/>
      <c r="G20" s="133"/>
      <c r="H20" s="133"/>
      <c r="I20" s="133"/>
      <c r="J20" s="134"/>
      <c r="K20" s="134"/>
      <c r="L20" s="134"/>
      <c r="M20" s="134"/>
      <c r="N20" s="120"/>
      <c r="P20" s="125"/>
      <c r="Q20" s="125"/>
      <c r="R20" s="125"/>
      <c r="S20" s="125"/>
    </row>
    <row r="21" spans="1:19" ht="11.25" customHeight="1">
      <c r="A21" s="124"/>
      <c r="B21" s="115"/>
      <c r="C21" s="80"/>
      <c r="D21" s="119"/>
      <c r="E21" s="435" t="str">
        <f>IF('Ссылки на публикации'!H17="","",'Ссылки на публикации'!H17)</f>
        <v>http://www.tarifspb.ru</v>
      </c>
      <c r="F21" s="435"/>
      <c r="G21" s="435"/>
      <c r="H21" s="435"/>
      <c r="I21" s="435"/>
      <c r="J21" s="435"/>
      <c r="K21" s="435"/>
      <c r="L21" s="435"/>
      <c r="M21" s="435"/>
      <c r="N21" s="120"/>
      <c r="P21" s="125"/>
      <c r="Q21" s="125"/>
      <c r="R21" s="125"/>
      <c r="S21" s="125"/>
    </row>
    <row r="22" spans="1:19" ht="11.25" customHeight="1">
      <c r="A22" s="124"/>
      <c r="B22" s="115"/>
      <c r="C22" s="80"/>
      <c r="D22" s="119"/>
      <c r="E22" s="242"/>
      <c r="F22" s="242"/>
      <c r="G22" s="242"/>
      <c r="H22" s="242"/>
      <c r="I22" s="242"/>
      <c r="J22" s="242"/>
      <c r="K22" s="242"/>
      <c r="L22" s="242"/>
      <c r="M22" s="242"/>
      <c r="N22" s="120"/>
      <c r="P22" s="125"/>
      <c r="Q22" s="125"/>
      <c r="R22" s="125"/>
      <c r="S22" s="125"/>
    </row>
    <row r="23" spans="1:19" s="247" customFormat="1" ht="24.75" customHeight="1">
      <c r="A23" s="243"/>
      <c r="B23" s="243"/>
      <c r="C23" s="244"/>
      <c r="D23" s="245"/>
      <c r="E23" s="165" t="s">
        <v>315</v>
      </c>
      <c r="F23" s="424" t="s">
        <v>316</v>
      </c>
      <c r="G23" s="424"/>
      <c r="H23" s="424"/>
      <c r="I23" s="424"/>
      <c r="J23" s="424"/>
      <c r="K23" s="424"/>
      <c r="L23" s="424"/>
      <c r="M23" s="424"/>
      <c r="N23" s="246"/>
      <c r="P23" s="248"/>
      <c r="Q23" s="248"/>
      <c r="R23" s="248"/>
      <c r="S23" s="248"/>
    </row>
    <row r="24" spans="1:14" ht="11.25">
      <c r="A24" s="124"/>
      <c r="B24" s="115"/>
      <c r="C24" s="80"/>
      <c r="D24" s="121"/>
      <c r="E24" s="122"/>
      <c r="F24" s="122"/>
      <c r="G24" s="122"/>
      <c r="H24" s="122"/>
      <c r="I24" s="122"/>
      <c r="J24" s="122"/>
      <c r="K24" s="122"/>
      <c r="L24" s="122"/>
      <c r="M24" s="122"/>
      <c r="N24" s="123"/>
    </row>
  </sheetData>
  <sheetProtection password="E4D4" sheet="1" scenarios="1" formatColumns="0" formatRows="0"/>
  <mergeCells count="14">
    <mergeCell ref="E21:M21"/>
    <mergeCell ref="K12:K13"/>
    <mergeCell ref="L12:L13"/>
    <mergeCell ref="M12:M13"/>
    <mergeCell ref="E9:M9"/>
    <mergeCell ref="F23:M23"/>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521</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322</v>
      </c>
      <c r="F8" s="416"/>
      <c r="G8" s="416"/>
      <c r="H8" s="416"/>
      <c r="I8" s="416"/>
      <c r="J8" s="416"/>
      <c r="K8" s="416"/>
      <c r="L8" s="416"/>
      <c r="M8" s="417"/>
      <c r="N8" s="129"/>
      <c r="P8" s="131"/>
      <c r="Q8" s="131"/>
      <c r="R8" s="131"/>
      <c r="S8" s="131"/>
    </row>
    <row r="9" spans="1:19" s="130" customFormat="1" ht="15" customHeight="1">
      <c r="A9" s="126"/>
      <c r="B9" s="126"/>
      <c r="C9" s="127"/>
      <c r="D9" s="128"/>
      <c r="E9" s="415" t="str">
        <f>COMPANY</f>
        <v>ООО "Газпром трансгаз Санкт-Петербург"</v>
      </c>
      <c r="F9" s="416"/>
      <c r="G9" s="416"/>
      <c r="H9" s="416"/>
      <c r="I9" s="416"/>
      <c r="J9" s="416"/>
      <c r="K9" s="416"/>
      <c r="L9" s="416"/>
      <c r="M9" s="417"/>
      <c r="N9" s="129"/>
      <c r="P9" s="131"/>
      <c r="Q9" s="131"/>
      <c r="R9" s="131"/>
      <c r="S9" s="131"/>
    </row>
    <row r="10" spans="1:19" ht="15" customHeight="1" thickBot="1">
      <c r="A10" s="115"/>
      <c r="B10" s="115"/>
      <c r="C10" s="80"/>
      <c r="D10" s="119"/>
      <c r="E10" s="411" t="str">
        <f>"на "&amp;Period_name_2</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21" t="s">
        <v>323</v>
      </c>
      <c r="F12" s="404" t="s">
        <v>324</v>
      </c>
      <c r="G12" s="425" t="s">
        <v>325</v>
      </c>
      <c r="H12" s="425" t="s">
        <v>299</v>
      </c>
      <c r="I12" s="404" t="s">
        <v>300</v>
      </c>
      <c r="J12" s="404"/>
      <c r="K12" s="404" t="s">
        <v>301</v>
      </c>
      <c r="L12" s="404" t="s">
        <v>302</v>
      </c>
      <c r="M12" s="428" t="s">
        <v>303</v>
      </c>
      <c r="N12" s="120"/>
      <c r="O12" s="152"/>
      <c r="P12" s="125"/>
      <c r="Q12" s="125"/>
      <c r="R12" s="125"/>
      <c r="S12" s="125"/>
    </row>
    <row r="13" spans="1:19" ht="23.25" customHeight="1" thickBot="1">
      <c r="A13" s="115"/>
      <c r="B13" s="115"/>
      <c r="C13" s="80"/>
      <c r="D13" s="119"/>
      <c r="E13" s="423"/>
      <c r="F13" s="403"/>
      <c r="G13" s="453"/>
      <c r="H13" s="453"/>
      <c r="I13" s="141" t="s">
        <v>305</v>
      </c>
      <c r="J13" s="141" t="s">
        <v>306</v>
      </c>
      <c r="K13" s="403"/>
      <c r="L13" s="403"/>
      <c r="M13" s="430"/>
      <c r="N13" s="120"/>
      <c r="P13" s="125"/>
      <c r="Q13" s="125"/>
      <c r="R13" s="125"/>
      <c r="S13" s="125"/>
    </row>
    <row r="14" spans="1:19" ht="12" thickBot="1">
      <c r="A14" s="115"/>
      <c r="B14" s="115"/>
      <c r="C14" s="80"/>
      <c r="D14" s="119"/>
      <c r="E14" s="136">
        <v>1</v>
      </c>
      <c r="F14" s="138">
        <v>2</v>
      </c>
      <c r="G14" s="138">
        <v>3</v>
      </c>
      <c r="H14" s="138">
        <v>4</v>
      </c>
      <c r="I14" s="138">
        <v>5</v>
      </c>
      <c r="J14" s="138">
        <v>6</v>
      </c>
      <c r="K14" s="138">
        <v>7</v>
      </c>
      <c r="L14" s="138">
        <v>8</v>
      </c>
      <c r="M14" s="139">
        <v>9</v>
      </c>
      <c r="N14" s="120"/>
      <c r="P14" s="125"/>
      <c r="Q14" s="125"/>
      <c r="R14" s="125"/>
      <c r="S14" s="125"/>
    </row>
    <row r="15" spans="1:19" ht="12" thickBot="1">
      <c r="A15" s="124" t="s">
        <v>292</v>
      </c>
      <c r="B15" s="115"/>
      <c r="C15" s="80"/>
      <c r="D15" s="119"/>
      <c r="E15" s="37"/>
      <c r="F15" s="37"/>
      <c r="G15" s="37"/>
      <c r="H15" s="37"/>
      <c r="I15" s="37"/>
      <c r="J15" s="37"/>
      <c r="K15" s="37"/>
      <c r="L15" s="37"/>
      <c r="M15" s="37"/>
      <c r="N15" s="120"/>
      <c r="P15" s="125"/>
      <c r="Q15" s="125"/>
      <c r="R15" s="125"/>
      <c r="S15" s="125"/>
    </row>
    <row r="16" spans="1:19" ht="66" customHeight="1">
      <c r="A16" s="115"/>
      <c r="B16" s="115"/>
      <c r="C16" s="80"/>
      <c r="D16" s="119"/>
      <c r="E16" s="158" t="s">
        <v>326</v>
      </c>
      <c r="F16" s="144" t="s">
        <v>327</v>
      </c>
      <c r="G16" s="151"/>
      <c r="H16" s="207" t="s">
        <v>366</v>
      </c>
      <c r="I16" s="311"/>
      <c r="J16" s="312"/>
      <c r="K16" s="311"/>
      <c r="L16" s="311"/>
      <c r="M16" s="177"/>
      <c r="N16" s="120"/>
      <c r="P16" s="125"/>
      <c r="Q16" s="125"/>
      <c r="R16" s="125"/>
      <c r="S16" s="125"/>
    </row>
    <row r="17" spans="1:19" ht="66" customHeight="1">
      <c r="A17" s="115"/>
      <c r="B17" s="115"/>
      <c r="C17" s="80"/>
      <c r="D17" s="119"/>
      <c r="E17" s="278" t="s">
        <v>328</v>
      </c>
      <c r="F17" s="279" t="s">
        <v>329</v>
      </c>
      <c r="G17" s="275"/>
      <c r="H17" s="276" t="s">
        <v>366</v>
      </c>
      <c r="I17" s="157"/>
      <c r="J17" s="176"/>
      <c r="K17" s="157"/>
      <c r="L17" s="157"/>
      <c r="M17" s="281"/>
      <c r="N17" s="120"/>
      <c r="P17" s="125"/>
      <c r="Q17" s="125"/>
      <c r="R17" s="125"/>
      <c r="S17" s="125"/>
    </row>
    <row r="18" spans="1:19" ht="66" customHeight="1" hidden="1">
      <c r="A18" s="167"/>
      <c r="B18" s="167">
        <f>ROW(B19)-ROW()</f>
        <v>1</v>
      </c>
      <c r="C18" s="307" t="s">
        <v>440</v>
      </c>
      <c r="D18" s="119"/>
      <c r="E18" s="314"/>
      <c r="F18" s="315"/>
      <c r="G18" s="149"/>
      <c r="H18" s="208" t="s">
        <v>366</v>
      </c>
      <c r="I18" s="157"/>
      <c r="J18" s="176"/>
      <c r="K18" s="157"/>
      <c r="L18" s="157"/>
      <c r="M18" s="178"/>
      <c r="N18" s="120"/>
      <c r="P18" s="125"/>
      <c r="Q18" s="125"/>
      <c r="R18" s="125"/>
      <c r="S18" s="125"/>
    </row>
    <row r="19" spans="1:14" ht="12.75" customHeight="1" thickBot="1">
      <c r="A19" s="167">
        <f>ROW()-ROW(A18)</f>
        <v>1</v>
      </c>
      <c r="B19" s="167">
        <v>0</v>
      </c>
      <c r="C19" s="133"/>
      <c r="D19" s="174"/>
      <c r="E19" s="199"/>
      <c r="F19" s="282" t="s">
        <v>293</v>
      </c>
      <c r="G19" s="282"/>
      <c r="H19" s="282"/>
      <c r="I19" s="282"/>
      <c r="J19" s="282"/>
      <c r="K19" s="282"/>
      <c r="L19" s="282"/>
      <c r="M19" s="283"/>
      <c r="N19" s="120"/>
    </row>
    <row r="20" spans="1:19" ht="11.25">
      <c r="A20" s="124" t="s">
        <v>291</v>
      </c>
      <c r="B20" s="115"/>
      <c r="C20" s="80"/>
      <c r="D20" s="119"/>
      <c r="E20" s="133"/>
      <c r="F20" s="133"/>
      <c r="G20" s="133"/>
      <c r="H20" s="133"/>
      <c r="I20" s="133"/>
      <c r="J20" s="134"/>
      <c r="K20" s="134"/>
      <c r="L20" s="134"/>
      <c r="M20" s="134"/>
      <c r="N20" s="120"/>
      <c r="P20" s="125"/>
      <c r="Q20" s="125"/>
      <c r="R20" s="125"/>
      <c r="S20" s="125"/>
    </row>
    <row r="21" spans="1:19" ht="11.25" customHeight="1">
      <c r="A21" s="124"/>
      <c r="B21" s="115"/>
      <c r="C21" s="80"/>
      <c r="D21" s="119"/>
      <c r="E21" s="435" t="str">
        <f>IF('Ссылки на публикации'!H17="","",'Ссылки на публикации'!H17)</f>
        <v>http://www.tarifspb.ru</v>
      </c>
      <c r="F21" s="435"/>
      <c r="G21" s="435"/>
      <c r="H21" s="435"/>
      <c r="I21" s="435"/>
      <c r="J21" s="435"/>
      <c r="K21" s="435"/>
      <c r="L21" s="435"/>
      <c r="M21" s="435"/>
      <c r="N21" s="120"/>
      <c r="P21" s="125"/>
      <c r="Q21" s="125"/>
      <c r="R21" s="125"/>
      <c r="S21" s="125"/>
    </row>
    <row r="22" spans="1:19" ht="11.25" customHeight="1">
      <c r="A22" s="124"/>
      <c r="B22" s="115"/>
      <c r="C22" s="80"/>
      <c r="D22" s="119"/>
      <c r="E22" s="242"/>
      <c r="F22" s="242"/>
      <c r="G22" s="242"/>
      <c r="H22" s="242"/>
      <c r="I22" s="242"/>
      <c r="J22" s="242"/>
      <c r="K22" s="242"/>
      <c r="L22" s="242"/>
      <c r="M22" s="242"/>
      <c r="N22" s="120"/>
      <c r="P22" s="125"/>
      <c r="Q22" s="125"/>
      <c r="R22" s="125"/>
      <c r="S22" s="125"/>
    </row>
    <row r="23" spans="1:19" s="247" customFormat="1" ht="24.75" customHeight="1">
      <c r="A23" s="243"/>
      <c r="B23" s="243"/>
      <c r="C23" s="244"/>
      <c r="D23" s="245"/>
      <c r="E23" s="165" t="s">
        <v>315</v>
      </c>
      <c r="F23" s="424" t="s">
        <v>316</v>
      </c>
      <c r="G23" s="424"/>
      <c r="H23" s="424"/>
      <c r="I23" s="424"/>
      <c r="J23" s="424"/>
      <c r="K23" s="424"/>
      <c r="L23" s="424"/>
      <c r="M23" s="424"/>
      <c r="N23" s="246"/>
      <c r="P23" s="248"/>
      <c r="Q23" s="248"/>
      <c r="R23" s="248"/>
      <c r="S23" s="248"/>
    </row>
    <row r="24" spans="1:14" ht="11.25">
      <c r="A24" s="124"/>
      <c r="B24" s="115"/>
      <c r="C24" s="80"/>
      <c r="D24" s="121"/>
      <c r="E24" s="122"/>
      <c r="F24" s="122"/>
      <c r="G24" s="122"/>
      <c r="H24" s="122"/>
      <c r="I24" s="122"/>
      <c r="J24" s="122"/>
      <c r="K24" s="122"/>
      <c r="L24" s="122"/>
      <c r="M24" s="122"/>
      <c r="N24" s="123"/>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521</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322</v>
      </c>
      <c r="F8" s="416"/>
      <c r="G8" s="416"/>
      <c r="H8" s="416"/>
      <c r="I8" s="416"/>
      <c r="J8" s="416"/>
      <c r="K8" s="416"/>
      <c r="L8" s="416"/>
      <c r="M8" s="417"/>
      <c r="N8" s="129"/>
      <c r="P8" s="131"/>
      <c r="Q8" s="131"/>
      <c r="R8" s="131"/>
      <c r="S8" s="131"/>
    </row>
    <row r="9" spans="1:19" s="130" customFormat="1" ht="15" customHeight="1">
      <c r="A9" s="126"/>
      <c r="B9" s="126"/>
      <c r="C9" s="127"/>
      <c r="D9" s="128"/>
      <c r="E9" s="415" t="str">
        <f>COMPANY</f>
        <v>ООО "Газпром трансгаз Санкт-Петербург"</v>
      </c>
      <c r="F9" s="416"/>
      <c r="G9" s="416"/>
      <c r="H9" s="416"/>
      <c r="I9" s="416"/>
      <c r="J9" s="416"/>
      <c r="K9" s="416"/>
      <c r="L9" s="416"/>
      <c r="M9" s="417"/>
      <c r="N9" s="129"/>
      <c r="P9" s="131"/>
      <c r="Q9" s="131"/>
      <c r="R9" s="131"/>
      <c r="S9" s="131"/>
    </row>
    <row r="10" spans="1:19" ht="15" customHeight="1" thickBot="1">
      <c r="A10" s="115"/>
      <c r="B10" s="115"/>
      <c r="C10" s="80"/>
      <c r="D10" s="119"/>
      <c r="E10" s="411" t="str">
        <f>"на "&amp;Period_name_3</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21" t="s">
        <v>323</v>
      </c>
      <c r="F12" s="404" t="s">
        <v>324</v>
      </c>
      <c r="G12" s="425" t="s">
        <v>325</v>
      </c>
      <c r="H12" s="425" t="s">
        <v>299</v>
      </c>
      <c r="I12" s="404" t="s">
        <v>300</v>
      </c>
      <c r="J12" s="404"/>
      <c r="K12" s="404" t="s">
        <v>301</v>
      </c>
      <c r="L12" s="404" t="s">
        <v>302</v>
      </c>
      <c r="M12" s="428" t="s">
        <v>303</v>
      </c>
      <c r="N12" s="120"/>
      <c r="O12" s="152"/>
      <c r="P12" s="125"/>
      <c r="Q12" s="125"/>
      <c r="R12" s="125"/>
      <c r="S12" s="125"/>
    </row>
    <row r="13" spans="1:19" ht="23.25" customHeight="1" thickBot="1">
      <c r="A13" s="115"/>
      <c r="B13" s="115"/>
      <c r="C13" s="80"/>
      <c r="D13" s="119"/>
      <c r="E13" s="423"/>
      <c r="F13" s="403"/>
      <c r="G13" s="453"/>
      <c r="H13" s="453"/>
      <c r="I13" s="141" t="s">
        <v>305</v>
      </c>
      <c r="J13" s="141" t="s">
        <v>306</v>
      </c>
      <c r="K13" s="403"/>
      <c r="L13" s="403"/>
      <c r="M13" s="430"/>
      <c r="N13" s="120"/>
      <c r="P13" s="125"/>
      <c r="Q13" s="125"/>
      <c r="R13" s="125"/>
      <c r="S13" s="125"/>
    </row>
    <row r="14" spans="1:19" ht="12" thickBot="1">
      <c r="A14" s="115"/>
      <c r="B14" s="115"/>
      <c r="C14" s="80"/>
      <c r="D14" s="119"/>
      <c r="E14" s="136">
        <v>1</v>
      </c>
      <c r="F14" s="138">
        <v>2</v>
      </c>
      <c r="G14" s="138">
        <v>3</v>
      </c>
      <c r="H14" s="138">
        <v>4</v>
      </c>
      <c r="I14" s="138">
        <v>5</v>
      </c>
      <c r="J14" s="138">
        <v>6</v>
      </c>
      <c r="K14" s="138">
        <v>7</v>
      </c>
      <c r="L14" s="138">
        <v>8</v>
      </c>
      <c r="M14" s="139">
        <v>9</v>
      </c>
      <c r="N14" s="120"/>
      <c r="P14" s="125"/>
      <c r="Q14" s="125"/>
      <c r="R14" s="125"/>
      <c r="S14" s="125"/>
    </row>
    <row r="15" spans="1:19" ht="12" thickBot="1">
      <c r="A15" s="124" t="s">
        <v>292</v>
      </c>
      <c r="B15" s="115"/>
      <c r="C15" s="80"/>
      <c r="D15" s="119"/>
      <c r="E15" s="37"/>
      <c r="F15" s="37"/>
      <c r="G15" s="37"/>
      <c r="H15" s="37"/>
      <c r="I15" s="37"/>
      <c r="J15" s="37"/>
      <c r="K15" s="37"/>
      <c r="L15" s="37"/>
      <c r="M15" s="37"/>
      <c r="N15" s="120"/>
      <c r="P15" s="125"/>
      <c r="Q15" s="125"/>
      <c r="R15" s="125"/>
      <c r="S15" s="125"/>
    </row>
    <row r="16" spans="1:19" ht="66" customHeight="1">
      <c r="A16" s="115"/>
      <c r="B16" s="115"/>
      <c r="C16" s="80"/>
      <c r="D16" s="119"/>
      <c r="E16" s="158" t="s">
        <v>326</v>
      </c>
      <c r="F16" s="144" t="s">
        <v>327</v>
      </c>
      <c r="G16" s="151"/>
      <c r="H16" s="207" t="s">
        <v>366</v>
      </c>
      <c r="I16" s="311"/>
      <c r="J16" s="312"/>
      <c r="K16" s="311"/>
      <c r="L16" s="311"/>
      <c r="M16" s="177"/>
      <c r="N16" s="120"/>
      <c r="P16" s="125"/>
      <c r="Q16" s="125"/>
      <c r="R16" s="125"/>
      <c r="S16" s="125"/>
    </row>
    <row r="17" spans="1:19" ht="66" customHeight="1">
      <c r="A17" s="115"/>
      <c r="B17" s="115"/>
      <c r="C17" s="80"/>
      <c r="D17" s="119"/>
      <c r="E17" s="278" t="s">
        <v>328</v>
      </c>
      <c r="F17" s="279" t="s">
        <v>329</v>
      </c>
      <c r="G17" s="275"/>
      <c r="H17" s="276" t="s">
        <v>366</v>
      </c>
      <c r="I17" s="157"/>
      <c r="J17" s="176"/>
      <c r="K17" s="157"/>
      <c r="L17" s="157"/>
      <c r="M17" s="281"/>
      <c r="N17" s="120"/>
      <c r="P17" s="125"/>
      <c r="Q17" s="125"/>
      <c r="R17" s="125"/>
      <c r="S17" s="125"/>
    </row>
    <row r="18" spans="1:19" ht="66" customHeight="1" hidden="1">
      <c r="A18" s="167"/>
      <c r="B18" s="167">
        <f>ROW(B19)-ROW()</f>
        <v>1</v>
      </c>
      <c r="C18" s="307" t="s">
        <v>440</v>
      </c>
      <c r="D18" s="119"/>
      <c r="E18" s="314"/>
      <c r="F18" s="315"/>
      <c r="G18" s="149"/>
      <c r="H18" s="208" t="s">
        <v>366</v>
      </c>
      <c r="I18" s="157"/>
      <c r="J18" s="176"/>
      <c r="K18" s="157"/>
      <c r="L18" s="157"/>
      <c r="M18" s="178"/>
      <c r="N18" s="120"/>
      <c r="P18" s="125"/>
      <c r="Q18" s="125"/>
      <c r="R18" s="125"/>
      <c r="S18" s="125"/>
    </row>
    <row r="19" spans="1:14" ht="12.75" customHeight="1" thickBot="1">
      <c r="A19" s="167">
        <f>ROW()-ROW(A18)</f>
        <v>1</v>
      </c>
      <c r="B19" s="167">
        <v>0</v>
      </c>
      <c r="C19" s="133"/>
      <c r="D19" s="174"/>
      <c r="E19" s="199"/>
      <c r="F19" s="282" t="s">
        <v>293</v>
      </c>
      <c r="G19" s="282"/>
      <c r="H19" s="282"/>
      <c r="I19" s="282"/>
      <c r="J19" s="282"/>
      <c r="K19" s="282"/>
      <c r="L19" s="282"/>
      <c r="M19" s="283"/>
      <c r="N19" s="120"/>
    </row>
    <row r="20" spans="1:19" ht="11.25">
      <c r="A20" s="124" t="s">
        <v>291</v>
      </c>
      <c r="B20" s="115"/>
      <c r="C20" s="80"/>
      <c r="D20" s="119"/>
      <c r="E20" s="133"/>
      <c r="F20" s="133"/>
      <c r="G20" s="133"/>
      <c r="H20" s="133"/>
      <c r="I20" s="133"/>
      <c r="J20" s="134"/>
      <c r="K20" s="134"/>
      <c r="L20" s="134"/>
      <c r="M20" s="134"/>
      <c r="N20" s="120"/>
      <c r="P20" s="125"/>
      <c r="Q20" s="125"/>
      <c r="R20" s="125"/>
      <c r="S20" s="125"/>
    </row>
    <row r="21" spans="1:19" ht="11.25" customHeight="1">
      <c r="A21" s="124"/>
      <c r="B21" s="115"/>
      <c r="C21" s="80"/>
      <c r="D21" s="119"/>
      <c r="E21" s="435" t="str">
        <f>IF('Ссылки на публикации'!H17="","",'Ссылки на публикации'!H17)</f>
        <v>http://www.tarifspb.ru</v>
      </c>
      <c r="F21" s="435"/>
      <c r="G21" s="435"/>
      <c r="H21" s="435"/>
      <c r="I21" s="435"/>
      <c r="J21" s="435"/>
      <c r="K21" s="435"/>
      <c r="L21" s="435"/>
      <c r="M21" s="435"/>
      <c r="N21" s="120"/>
      <c r="P21" s="125"/>
      <c r="Q21" s="125"/>
      <c r="R21" s="125"/>
      <c r="S21" s="125"/>
    </row>
    <row r="22" spans="1:19" ht="11.25" customHeight="1">
      <c r="A22" s="124"/>
      <c r="B22" s="115"/>
      <c r="C22" s="80"/>
      <c r="D22" s="119"/>
      <c r="E22" s="242"/>
      <c r="F22" s="242"/>
      <c r="G22" s="242"/>
      <c r="H22" s="242"/>
      <c r="I22" s="242"/>
      <c r="J22" s="242"/>
      <c r="K22" s="242"/>
      <c r="L22" s="242"/>
      <c r="M22" s="242"/>
      <c r="N22" s="120"/>
      <c r="P22" s="125"/>
      <c r="Q22" s="125"/>
      <c r="R22" s="125"/>
      <c r="S22" s="125"/>
    </row>
    <row r="23" spans="1:19" s="247" customFormat="1" ht="24.75" customHeight="1">
      <c r="A23" s="243"/>
      <c r="B23" s="243"/>
      <c r="C23" s="244"/>
      <c r="D23" s="245"/>
      <c r="E23" s="165" t="s">
        <v>315</v>
      </c>
      <c r="F23" s="424" t="s">
        <v>316</v>
      </c>
      <c r="G23" s="424"/>
      <c r="H23" s="424"/>
      <c r="I23" s="424"/>
      <c r="J23" s="424"/>
      <c r="K23" s="424"/>
      <c r="L23" s="424"/>
      <c r="M23" s="424"/>
      <c r="N23" s="120"/>
      <c r="P23" s="248"/>
      <c r="Q23" s="248"/>
      <c r="R23" s="248"/>
      <c r="S23" s="248"/>
    </row>
    <row r="24" spans="1:14" ht="11.25">
      <c r="A24" s="124"/>
      <c r="B24" s="115"/>
      <c r="C24" s="80"/>
      <c r="D24" s="121"/>
      <c r="E24" s="122"/>
      <c r="F24" s="122"/>
      <c r="G24" s="122"/>
      <c r="H24" s="122"/>
      <c r="I24" s="122"/>
      <c r="J24" s="122"/>
      <c r="K24" s="122"/>
      <c r="L24" s="122"/>
      <c r="M24" s="122"/>
      <c r="N24" s="123"/>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16" customFormat="1" ht="32.25" customHeight="1" hidden="1">
      <c r="A1" s="115">
        <f>ID</f>
        <v>26424110</v>
      </c>
      <c r="B1" s="115"/>
      <c r="C1" s="115"/>
      <c r="D1" s="115"/>
      <c r="E1" s="124"/>
      <c r="F1" s="124"/>
      <c r="G1" s="124"/>
      <c r="H1" s="124"/>
      <c r="I1" s="124"/>
      <c r="M1" s="115"/>
    </row>
    <row r="2" spans="1:3" s="116" customFormat="1" ht="32.25" customHeight="1" hidden="1">
      <c r="A2" s="115"/>
      <c r="B2" s="115"/>
      <c r="C2" s="115"/>
    </row>
    <row r="3" spans="1:13" s="116" customFormat="1" ht="32.25" customHeight="1" hidden="1">
      <c r="A3" s="115"/>
      <c r="B3" s="115"/>
      <c r="C3" s="115"/>
      <c r="D3" s="115"/>
      <c r="E3" s="115"/>
      <c r="F3" s="115"/>
      <c r="G3" s="115"/>
      <c r="H3" s="115"/>
      <c r="I3" s="115"/>
      <c r="M3" s="115"/>
    </row>
    <row r="4" spans="1:14" ht="11.25">
      <c r="A4" s="115"/>
      <c r="B4" s="115"/>
      <c r="C4" s="80"/>
      <c r="D4" s="117"/>
      <c r="E4" s="118"/>
      <c r="F4" s="118"/>
      <c r="G4" s="118"/>
      <c r="H4" s="118"/>
      <c r="I4" s="118"/>
      <c r="J4" s="118"/>
      <c r="K4" s="118"/>
      <c r="L4" s="118"/>
      <c r="M4" s="118"/>
      <c r="N4" s="132" t="str">
        <f>FORMID</f>
        <v>WARM.OPENINFO.TARIF.4.178</v>
      </c>
    </row>
    <row r="5" spans="1:14" ht="11.25">
      <c r="A5" s="115"/>
      <c r="B5" s="115"/>
      <c r="C5" s="80"/>
      <c r="D5" s="119"/>
      <c r="E5" s="37"/>
      <c r="F5" s="37"/>
      <c r="G5" s="37"/>
      <c r="H5" s="37"/>
      <c r="I5" s="37"/>
      <c r="J5" s="37"/>
      <c r="K5" s="37"/>
      <c r="L5" s="37"/>
      <c r="M5" s="37"/>
      <c r="N5" s="147" t="s">
        <v>521</v>
      </c>
    </row>
    <row r="6" spans="1:14" ht="12" thickBot="1">
      <c r="A6" s="115"/>
      <c r="B6" s="115"/>
      <c r="C6" s="80"/>
      <c r="D6" s="119"/>
      <c r="E6" s="37"/>
      <c r="F6" s="37"/>
      <c r="G6" s="37"/>
      <c r="H6" s="37"/>
      <c r="I6" s="37"/>
      <c r="J6" s="37"/>
      <c r="K6" s="37"/>
      <c r="L6" s="37"/>
      <c r="M6" s="37"/>
      <c r="N6" s="120"/>
    </row>
    <row r="7" spans="1:19" s="130" customFormat="1" ht="15" customHeight="1">
      <c r="A7" s="126"/>
      <c r="B7" s="126"/>
      <c r="C7" s="127"/>
      <c r="D7" s="128"/>
      <c r="E7" s="408" t="s">
        <v>294</v>
      </c>
      <c r="F7" s="409"/>
      <c r="G7" s="409"/>
      <c r="H7" s="409"/>
      <c r="I7" s="409"/>
      <c r="J7" s="409"/>
      <c r="K7" s="409"/>
      <c r="L7" s="409"/>
      <c r="M7" s="410"/>
      <c r="N7" s="129"/>
      <c r="P7" s="131"/>
      <c r="Q7" s="131"/>
      <c r="R7" s="131"/>
      <c r="S7" s="131"/>
    </row>
    <row r="8" spans="1:19" s="130" customFormat="1" ht="15" customHeight="1">
      <c r="A8" s="126"/>
      <c r="B8" s="126"/>
      <c r="C8" s="127"/>
      <c r="D8" s="128"/>
      <c r="E8" s="415" t="s">
        <v>322</v>
      </c>
      <c r="F8" s="416"/>
      <c r="G8" s="416"/>
      <c r="H8" s="416"/>
      <c r="I8" s="416"/>
      <c r="J8" s="416"/>
      <c r="K8" s="416"/>
      <c r="L8" s="416"/>
      <c r="M8" s="417"/>
      <c r="N8" s="129"/>
      <c r="P8" s="131"/>
      <c r="Q8" s="131"/>
      <c r="R8" s="131"/>
      <c r="S8" s="131"/>
    </row>
    <row r="9" spans="1:19" s="130" customFormat="1" ht="15" customHeight="1">
      <c r="A9" s="126"/>
      <c r="B9" s="126"/>
      <c r="C9" s="127"/>
      <c r="D9" s="128"/>
      <c r="E9" s="415" t="str">
        <f>COMPANY</f>
        <v>ООО "Газпром трансгаз Санкт-Петербург"</v>
      </c>
      <c r="F9" s="416"/>
      <c r="G9" s="416"/>
      <c r="H9" s="416"/>
      <c r="I9" s="416"/>
      <c r="J9" s="416"/>
      <c r="K9" s="416"/>
      <c r="L9" s="416"/>
      <c r="M9" s="417"/>
      <c r="N9" s="129"/>
      <c r="P9" s="131"/>
      <c r="Q9" s="131"/>
      <c r="R9" s="131"/>
      <c r="S9" s="131"/>
    </row>
    <row r="10" spans="1:19" ht="15" customHeight="1" thickBot="1">
      <c r="A10" s="115"/>
      <c r="B10" s="115"/>
      <c r="C10" s="80"/>
      <c r="D10" s="119"/>
      <c r="E10" s="411" t="str">
        <f>"на "&amp;Period_name_4</f>
        <v>на период с 0.1.1900 по 31.12.2016</v>
      </c>
      <c r="F10" s="412"/>
      <c r="G10" s="412"/>
      <c r="H10" s="412"/>
      <c r="I10" s="412"/>
      <c r="J10" s="412"/>
      <c r="K10" s="412"/>
      <c r="L10" s="412"/>
      <c r="M10" s="413"/>
      <c r="N10" s="120"/>
      <c r="P10" s="125"/>
      <c r="Q10" s="125"/>
      <c r="R10" s="125"/>
      <c r="S10" s="125"/>
    </row>
    <row r="11" spans="1:19" ht="12" thickBot="1">
      <c r="A11" s="115"/>
      <c r="B11" s="115"/>
      <c r="C11" s="80"/>
      <c r="D11" s="119"/>
      <c r="E11" s="37"/>
      <c r="F11" s="37"/>
      <c r="G11" s="37"/>
      <c r="H11" s="37"/>
      <c r="I11" s="37"/>
      <c r="J11" s="37"/>
      <c r="K11" s="37"/>
      <c r="L11" s="37"/>
      <c r="M11" s="37"/>
      <c r="N11" s="120"/>
      <c r="P11" s="125"/>
      <c r="Q11" s="125"/>
      <c r="R11" s="125"/>
      <c r="S11" s="125"/>
    </row>
    <row r="12" spans="1:19" ht="83.25" customHeight="1">
      <c r="A12" s="115"/>
      <c r="B12" s="115"/>
      <c r="C12" s="80"/>
      <c r="D12" s="119"/>
      <c r="E12" s="421" t="s">
        <v>323</v>
      </c>
      <c r="F12" s="404" t="s">
        <v>324</v>
      </c>
      <c r="G12" s="425" t="s">
        <v>325</v>
      </c>
      <c r="H12" s="425" t="s">
        <v>299</v>
      </c>
      <c r="I12" s="404" t="s">
        <v>300</v>
      </c>
      <c r="J12" s="404"/>
      <c r="K12" s="404" t="s">
        <v>301</v>
      </c>
      <c r="L12" s="404" t="s">
        <v>302</v>
      </c>
      <c r="M12" s="428" t="s">
        <v>303</v>
      </c>
      <c r="N12" s="120"/>
      <c r="O12" s="152"/>
      <c r="P12" s="125"/>
      <c r="Q12" s="125"/>
      <c r="R12" s="125"/>
      <c r="S12" s="125"/>
    </row>
    <row r="13" spans="1:19" ht="23.25" customHeight="1" thickBot="1">
      <c r="A13" s="115"/>
      <c r="B13" s="115"/>
      <c r="C13" s="80"/>
      <c r="D13" s="119"/>
      <c r="E13" s="423"/>
      <c r="F13" s="403"/>
      <c r="G13" s="453"/>
      <c r="H13" s="453"/>
      <c r="I13" s="141" t="s">
        <v>305</v>
      </c>
      <c r="J13" s="141" t="s">
        <v>306</v>
      </c>
      <c r="K13" s="403"/>
      <c r="L13" s="403"/>
      <c r="M13" s="430"/>
      <c r="N13" s="120"/>
      <c r="P13" s="125"/>
      <c r="Q13" s="125"/>
      <c r="R13" s="125"/>
      <c r="S13" s="125"/>
    </row>
    <row r="14" spans="1:19" ht="12" thickBot="1">
      <c r="A14" s="115"/>
      <c r="B14" s="115"/>
      <c r="C14" s="80"/>
      <c r="D14" s="119"/>
      <c r="E14" s="136">
        <v>1</v>
      </c>
      <c r="F14" s="138">
        <v>2</v>
      </c>
      <c r="G14" s="138">
        <v>3</v>
      </c>
      <c r="H14" s="138">
        <v>4</v>
      </c>
      <c r="I14" s="138">
        <v>5</v>
      </c>
      <c r="J14" s="138">
        <v>6</v>
      </c>
      <c r="K14" s="138">
        <v>7</v>
      </c>
      <c r="L14" s="138">
        <v>8</v>
      </c>
      <c r="M14" s="139">
        <v>9</v>
      </c>
      <c r="N14" s="120"/>
      <c r="P14" s="125"/>
      <c r="Q14" s="125"/>
      <c r="R14" s="125"/>
      <c r="S14" s="125"/>
    </row>
    <row r="15" spans="1:19" ht="12" thickBot="1">
      <c r="A15" s="124" t="s">
        <v>292</v>
      </c>
      <c r="B15" s="115"/>
      <c r="C15" s="80"/>
      <c r="D15" s="119"/>
      <c r="E15" s="37"/>
      <c r="F15" s="37"/>
      <c r="G15" s="37"/>
      <c r="H15" s="37"/>
      <c r="I15" s="37"/>
      <c r="J15" s="37"/>
      <c r="K15" s="37"/>
      <c r="L15" s="37"/>
      <c r="M15" s="37"/>
      <c r="N15" s="120"/>
      <c r="P15" s="125"/>
      <c r="Q15" s="125"/>
      <c r="R15" s="125"/>
      <c r="S15" s="125"/>
    </row>
    <row r="16" spans="1:19" ht="66" customHeight="1">
      <c r="A16" s="115"/>
      <c r="B16" s="115"/>
      <c r="C16" s="80"/>
      <c r="D16" s="119"/>
      <c r="E16" s="158" t="s">
        <v>326</v>
      </c>
      <c r="F16" s="144" t="s">
        <v>327</v>
      </c>
      <c r="G16" s="151"/>
      <c r="H16" s="207" t="s">
        <v>366</v>
      </c>
      <c r="I16" s="311"/>
      <c r="J16" s="312"/>
      <c r="K16" s="311"/>
      <c r="L16" s="311"/>
      <c r="M16" s="177"/>
      <c r="N16" s="120"/>
      <c r="P16" s="125"/>
      <c r="Q16" s="125"/>
      <c r="R16" s="125"/>
      <c r="S16" s="125"/>
    </row>
    <row r="17" spans="1:19" ht="66" customHeight="1">
      <c r="A17" s="115"/>
      <c r="B17" s="115"/>
      <c r="C17" s="80"/>
      <c r="D17" s="119"/>
      <c r="E17" s="278" t="s">
        <v>328</v>
      </c>
      <c r="F17" s="279" t="s">
        <v>329</v>
      </c>
      <c r="G17" s="275"/>
      <c r="H17" s="276" t="s">
        <v>366</v>
      </c>
      <c r="I17" s="157"/>
      <c r="J17" s="176"/>
      <c r="K17" s="157"/>
      <c r="L17" s="157"/>
      <c r="M17" s="281"/>
      <c r="N17" s="120"/>
      <c r="P17" s="125"/>
      <c r="Q17" s="125"/>
      <c r="R17" s="125"/>
      <c r="S17" s="125"/>
    </row>
    <row r="18" spans="1:19" ht="66" customHeight="1" hidden="1">
      <c r="A18" s="167"/>
      <c r="B18" s="167">
        <f>ROW(B19)-ROW()</f>
        <v>1</v>
      </c>
      <c r="C18" s="307" t="s">
        <v>440</v>
      </c>
      <c r="D18" s="119"/>
      <c r="E18" s="314"/>
      <c r="F18" s="315"/>
      <c r="G18" s="149"/>
      <c r="H18" s="208" t="s">
        <v>366</v>
      </c>
      <c r="I18" s="157"/>
      <c r="J18" s="176"/>
      <c r="K18" s="157"/>
      <c r="L18" s="157"/>
      <c r="M18" s="178"/>
      <c r="N18" s="120"/>
      <c r="P18" s="125"/>
      <c r="Q18" s="125"/>
      <c r="R18" s="125"/>
      <c r="S18" s="125"/>
    </row>
    <row r="19" spans="1:14" ht="12.75" customHeight="1" thickBot="1">
      <c r="A19" s="167">
        <f>ROW()-ROW(A18)</f>
        <v>1</v>
      </c>
      <c r="B19" s="167">
        <v>0</v>
      </c>
      <c r="C19" s="133"/>
      <c r="D19" s="174"/>
      <c r="E19" s="199"/>
      <c r="F19" s="282" t="s">
        <v>293</v>
      </c>
      <c r="G19" s="282"/>
      <c r="H19" s="282"/>
      <c r="I19" s="282"/>
      <c r="J19" s="282"/>
      <c r="K19" s="282"/>
      <c r="L19" s="282"/>
      <c r="M19" s="283"/>
      <c r="N19" s="120"/>
    </row>
    <row r="20" spans="1:19" ht="11.25">
      <c r="A20" s="124" t="s">
        <v>291</v>
      </c>
      <c r="B20" s="115"/>
      <c r="C20" s="80"/>
      <c r="D20" s="119"/>
      <c r="E20" s="133"/>
      <c r="F20" s="133"/>
      <c r="G20" s="133"/>
      <c r="H20" s="133"/>
      <c r="I20" s="133"/>
      <c r="J20" s="134"/>
      <c r="K20" s="134"/>
      <c r="L20" s="134"/>
      <c r="M20" s="134"/>
      <c r="N20" s="120"/>
      <c r="P20" s="125"/>
      <c r="Q20" s="125"/>
      <c r="R20" s="125"/>
      <c r="S20" s="125"/>
    </row>
    <row r="21" spans="1:19" ht="11.25" customHeight="1">
      <c r="A21" s="124"/>
      <c r="B21" s="115"/>
      <c r="C21" s="80"/>
      <c r="D21" s="119"/>
      <c r="E21" s="435" t="str">
        <f>IF('Ссылки на публикации'!H17="","",'Ссылки на публикации'!H17)</f>
        <v>http://www.tarifspb.ru</v>
      </c>
      <c r="F21" s="435"/>
      <c r="G21" s="435"/>
      <c r="H21" s="435"/>
      <c r="I21" s="435"/>
      <c r="J21" s="435"/>
      <c r="K21" s="435"/>
      <c r="L21" s="435"/>
      <c r="M21" s="435"/>
      <c r="N21" s="120"/>
      <c r="P21" s="125"/>
      <c r="Q21" s="125"/>
      <c r="R21" s="125"/>
      <c r="S21" s="125"/>
    </row>
    <row r="22" spans="1:19" ht="11.25" customHeight="1">
      <c r="A22" s="124"/>
      <c r="B22" s="115"/>
      <c r="C22" s="80"/>
      <c r="D22" s="119"/>
      <c r="E22" s="242"/>
      <c r="F22" s="242"/>
      <c r="G22" s="242"/>
      <c r="H22" s="242"/>
      <c r="I22" s="242"/>
      <c r="J22" s="242"/>
      <c r="K22" s="242"/>
      <c r="L22" s="242"/>
      <c r="M22" s="242"/>
      <c r="N22" s="120"/>
      <c r="P22" s="125"/>
      <c r="Q22" s="125"/>
      <c r="R22" s="125"/>
      <c r="S22" s="125"/>
    </row>
    <row r="23" spans="1:19" s="247" customFormat="1" ht="24.75" customHeight="1">
      <c r="A23" s="243"/>
      <c r="B23" s="243"/>
      <c r="C23" s="244"/>
      <c r="D23" s="245"/>
      <c r="E23" s="165" t="s">
        <v>315</v>
      </c>
      <c r="F23" s="424" t="s">
        <v>316</v>
      </c>
      <c r="G23" s="424"/>
      <c r="H23" s="424"/>
      <c r="I23" s="424"/>
      <c r="J23" s="424"/>
      <c r="K23" s="424"/>
      <c r="L23" s="424"/>
      <c r="M23" s="424"/>
      <c r="N23" s="120"/>
      <c r="P23" s="248"/>
      <c r="Q23" s="248"/>
      <c r="R23" s="248"/>
      <c r="S23" s="248"/>
    </row>
    <row r="24" spans="1:14" ht="11.25">
      <c r="A24" s="124"/>
      <c r="B24" s="115"/>
      <c r="C24" s="80"/>
      <c r="D24" s="121"/>
      <c r="E24" s="122"/>
      <c r="F24" s="122"/>
      <c r="G24" s="122"/>
      <c r="H24" s="122"/>
      <c r="I24" s="122"/>
      <c r="J24" s="122"/>
      <c r="K24" s="122"/>
      <c r="L24" s="122"/>
      <c r="M24" s="122"/>
      <c r="N24" s="123"/>
    </row>
  </sheetData>
  <sheetProtection password="E4D4" sheet="1" scenarios="1" formatColumns="0" formatRows="0"/>
  <mergeCells count="14">
    <mergeCell ref="E7:M7"/>
    <mergeCell ref="E8:M8"/>
    <mergeCell ref="E10:M10"/>
    <mergeCell ref="E12:E13"/>
    <mergeCell ref="F12:F13"/>
    <mergeCell ref="G12:G13"/>
    <mergeCell ref="H12:H13"/>
    <mergeCell ref="I12:J12"/>
    <mergeCell ref="K12:K13"/>
    <mergeCell ref="L12:L13"/>
    <mergeCell ref="M12:M13"/>
    <mergeCell ref="E21:M21"/>
    <mergeCell ref="F23:M23"/>
    <mergeCell ref="E9:M9"/>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16" hidden="1" customWidth="1"/>
    <col min="3" max="3" width="9.00390625" style="7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16" customFormat="1" ht="32.25" customHeight="1" hidden="1">
      <c r="A1" s="115">
        <f>ID</f>
        <v>26424110</v>
      </c>
      <c r="B1" s="115"/>
      <c r="C1" s="115"/>
      <c r="D1" s="115"/>
      <c r="E1" s="124"/>
      <c r="F1" s="124"/>
      <c r="G1" s="124"/>
      <c r="H1" s="124"/>
      <c r="I1" s="124"/>
      <c r="J1" s="124"/>
      <c r="N1" s="115"/>
    </row>
    <row r="2" spans="1:3" s="116" customFormat="1" ht="32.25" customHeight="1" hidden="1">
      <c r="A2" s="115"/>
      <c r="B2" s="115"/>
      <c r="C2" s="115"/>
    </row>
    <row r="3" spans="1:14" s="116" customFormat="1" ht="32.25" customHeight="1" hidden="1">
      <c r="A3" s="115"/>
      <c r="B3" s="115"/>
      <c r="C3" s="115"/>
      <c r="D3" s="115"/>
      <c r="E3" s="115"/>
      <c r="F3" s="115"/>
      <c r="G3" s="115"/>
      <c r="H3" s="115"/>
      <c r="I3" s="115"/>
      <c r="J3" s="115"/>
      <c r="N3" s="115"/>
    </row>
    <row r="4" spans="1:15" ht="11.25">
      <c r="A4" s="115"/>
      <c r="B4" s="115"/>
      <c r="C4" s="80"/>
      <c r="D4" s="117"/>
      <c r="E4" s="118"/>
      <c r="F4" s="118"/>
      <c r="G4" s="118"/>
      <c r="H4" s="118"/>
      <c r="I4" s="118"/>
      <c r="J4" s="118"/>
      <c r="K4" s="118"/>
      <c r="L4" s="118"/>
      <c r="M4" s="118"/>
      <c r="N4" s="118"/>
      <c r="O4" s="132" t="str">
        <f>FORMID</f>
        <v>WARM.OPENINFO.TARIF.4.178</v>
      </c>
    </row>
    <row r="5" spans="1:15" ht="11.25">
      <c r="A5" s="115"/>
      <c r="B5" s="115"/>
      <c r="C5" s="80"/>
      <c r="D5" s="119"/>
      <c r="E5" s="37"/>
      <c r="F5" s="37"/>
      <c r="G5" s="37"/>
      <c r="H5" s="37"/>
      <c r="I5" s="37"/>
      <c r="J5" s="37"/>
      <c r="K5" s="37"/>
      <c r="L5" s="37"/>
      <c r="M5" s="37"/>
      <c r="N5" s="37"/>
      <c r="O5" s="147" t="s">
        <v>522</v>
      </c>
    </row>
    <row r="6" spans="1:15" ht="12" thickBot="1">
      <c r="A6" s="115"/>
      <c r="B6" s="115"/>
      <c r="C6" s="80"/>
      <c r="D6" s="119"/>
      <c r="E6" s="37"/>
      <c r="F6" s="37"/>
      <c r="G6" s="37"/>
      <c r="H6" s="37"/>
      <c r="I6" s="37"/>
      <c r="J6" s="37"/>
      <c r="K6" s="37"/>
      <c r="L6" s="37"/>
      <c r="M6" s="37"/>
      <c r="N6" s="37"/>
      <c r="O6" s="120"/>
    </row>
    <row r="7" spans="1:20" s="130" customFormat="1" ht="15" customHeight="1">
      <c r="A7" s="126"/>
      <c r="B7" s="126"/>
      <c r="C7" s="127"/>
      <c r="D7" s="128"/>
      <c r="E7" s="408" t="s">
        <v>294</v>
      </c>
      <c r="F7" s="409"/>
      <c r="G7" s="409"/>
      <c r="H7" s="409"/>
      <c r="I7" s="409"/>
      <c r="J7" s="409"/>
      <c r="K7" s="409"/>
      <c r="L7" s="409"/>
      <c r="M7" s="409"/>
      <c r="N7" s="410"/>
      <c r="O7" s="129"/>
      <c r="Q7" s="131"/>
      <c r="R7" s="131"/>
      <c r="S7" s="131"/>
      <c r="T7" s="131"/>
    </row>
    <row r="8" spans="1:20" s="130" customFormat="1" ht="15" customHeight="1">
      <c r="A8" s="126"/>
      <c r="B8" s="126"/>
      <c r="C8" s="127"/>
      <c r="D8" s="128"/>
      <c r="E8" s="415" t="s">
        <v>486</v>
      </c>
      <c r="F8" s="416"/>
      <c r="G8" s="416"/>
      <c r="H8" s="416"/>
      <c r="I8" s="416"/>
      <c r="J8" s="416"/>
      <c r="K8" s="416"/>
      <c r="L8" s="416"/>
      <c r="M8" s="416"/>
      <c r="N8" s="417"/>
      <c r="O8" s="129"/>
      <c r="Q8" s="131"/>
      <c r="R8" s="131"/>
      <c r="S8" s="131"/>
      <c r="T8" s="131"/>
    </row>
    <row r="9" spans="1:20" s="130" customFormat="1" ht="15" customHeight="1">
      <c r="A9" s="126"/>
      <c r="B9" s="126"/>
      <c r="C9" s="127"/>
      <c r="D9" s="128"/>
      <c r="E9" s="415" t="str">
        <f>COMPANY</f>
        <v>ООО "Газпром трансгаз Санкт-Петербург"</v>
      </c>
      <c r="F9" s="416"/>
      <c r="G9" s="416"/>
      <c r="H9" s="416"/>
      <c r="I9" s="416"/>
      <c r="J9" s="416"/>
      <c r="K9" s="416"/>
      <c r="L9" s="416"/>
      <c r="M9" s="416"/>
      <c r="N9" s="417"/>
      <c r="O9" s="129"/>
      <c r="Q9" s="131"/>
      <c r="R9" s="131"/>
      <c r="S9" s="131"/>
      <c r="T9" s="131"/>
    </row>
    <row r="10" spans="1:20" ht="15" customHeight="1" thickBot="1">
      <c r="A10" s="115"/>
      <c r="B10" s="115"/>
      <c r="C10" s="80"/>
      <c r="D10" s="119"/>
      <c r="E10" s="411" t="str">
        <f>"на "&amp;Period_name_1</f>
        <v>на 2016 г.</v>
      </c>
      <c r="F10" s="412"/>
      <c r="G10" s="412"/>
      <c r="H10" s="412"/>
      <c r="I10" s="412"/>
      <c r="J10" s="412"/>
      <c r="K10" s="412"/>
      <c r="L10" s="412"/>
      <c r="M10" s="412"/>
      <c r="N10" s="413"/>
      <c r="O10" s="120"/>
      <c r="Q10" s="125"/>
      <c r="R10" s="125"/>
      <c r="S10" s="125"/>
      <c r="T10" s="125"/>
    </row>
    <row r="11" spans="1:20" ht="12" thickBot="1">
      <c r="A11" s="115"/>
      <c r="B11" s="115"/>
      <c r="C11" s="80"/>
      <c r="D11" s="119"/>
      <c r="E11" s="37"/>
      <c r="F11" s="37"/>
      <c r="G11" s="37"/>
      <c r="H11" s="37"/>
      <c r="I11" s="37"/>
      <c r="J11" s="37"/>
      <c r="K11" s="37"/>
      <c r="L11" s="37"/>
      <c r="M11" s="37"/>
      <c r="N11" s="37"/>
      <c r="O11" s="120"/>
      <c r="Q11" s="125"/>
      <c r="R11" s="125"/>
      <c r="S11" s="125"/>
      <c r="T11" s="125"/>
    </row>
    <row r="12" spans="1:20" ht="15" customHeight="1">
      <c r="A12" s="115"/>
      <c r="B12" s="115"/>
      <c r="C12" s="80"/>
      <c r="D12" s="119"/>
      <c r="E12" s="436" t="s">
        <v>330</v>
      </c>
      <c r="F12" s="425" t="s">
        <v>331</v>
      </c>
      <c r="G12" s="425"/>
      <c r="H12" s="425"/>
      <c r="I12" s="418" t="s">
        <v>299</v>
      </c>
      <c r="J12" s="404" t="s">
        <v>300</v>
      </c>
      <c r="K12" s="404"/>
      <c r="L12" s="404" t="s">
        <v>301</v>
      </c>
      <c r="M12" s="404" t="s">
        <v>302</v>
      </c>
      <c r="N12" s="428" t="s">
        <v>303</v>
      </c>
      <c r="O12" s="120"/>
      <c r="P12" s="152"/>
      <c r="Q12" s="125"/>
      <c r="R12" s="125"/>
      <c r="S12" s="125"/>
      <c r="T12" s="125"/>
    </row>
    <row r="13" spans="1:20" ht="15" customHeight="1">
      <c r="A13" s="115"/>
      <c r="B13" s="115"/>
      <c r="C13" s="80"/>
      <c r="D13" s="119"/>
      <c r="E13" s="437"/>
      <c r="F13" s="414" t="s">
        <v>354</v>
      </c>
      <c r="G13" s="414" t="s">
        <v>304</v>
      </c>
      <c r="H13" s="414"/>
      <c r="I13" s="419"/>
      <c r="J13" s="402"/>
      <c r="K13" s="402"/>
      <c r="L13" s="402"/>
      <c r="M13" s="402"/>
      <c r="N13" s="429"/>
      <c r="O13" s="120"/>
      <c r="P13" s="152"/>
      <c r="Q13" s="125"/>
      <c r="R13" s="125"/>
      <c r="S13" s="125"/>
      <c r="T13" s="125"/>
    </row>
    <row r="14" spans="1:20" ht="33.75" customHeight="1">
      <c r="A14" s="115"/>
      <c r="B14" s="115"/>
      <c r="C14" s="80"/>
      <c r="D14" s="119"/>
      <c r="E14" s="437"/>
      <c r="F14" s="414"/>
      <c r="G14" s="140" t="s">
        <v>355</v>
      </c>
      <c r="H14" s="140" t="s">
        <v>356</v>
      </c>
      <c r="I14" s="419"/>
      <c r="J14" s="402" t="s">
        <v>305</v>
      </c>
      <c r="K14" s="402" t="s">
        <v>306</v>
      </c>
      <c r="L14" s="402"/>
      <c r="M14" s="402"/>
      <c r="N14" s="429"/>
      <c r="O14" s="120"/>
      <c r="Q14" s="125"/>
      <c r="R14" s="125"/>
      <c r="S14" s="125"/>
      <c r="T14" s="125"/>
    </row>
    <row r="15" spans="1:20" ht="15" customHeight="1" thickBot="1">
      <c r="A15" s="115"/>
      <c r="B15" s="115"/>
      <c r="C15" s="80"/>
      <c r="D15" s="119"/>
      <c r="E15" s="316" t="s">
        <v>490</v>
      </c>
      <c r="F15" s="142" t="s">
        <v>353</v>
      </c>
      <c r="G15" s="142" t="s">
        <v>353</v>
      </c>
      <c r="H15" s="142" t="s">
        <v>329</v>
      </c>
      <c r="I15" s="420"/>
      <c r="J15" s="403"/>
      <c r="K15" s="403"/>
      <c r="L15" s="403"/>
      <c r="M15" s="403"/>
      <c r="N15" s="430"/>
      <c r="O15" s="120"/>
      <c r="Q15" s="125"/>
      <c r="R15" s="125"/>
      <c r="S15" s="125"/>
      <c r="T15" s="125"/>
    </row>
    <row r="16" spans="1:20" ht="12" thickBot="1">
      <c r="A16" s="115"/>
      <c r="B16" s="115"/>
      <c r="C16" s="80"/>
      <c r="D16" s="119"/>
      <c r="E16" s="136">
        <v>1</v>
      </c>
      <c r="F16" s="138">
        <v>2</v>
      </c>
      <c r="G16" s="138">
        <v>3</v>
      </c>
      <c r="H16" s="138">
        <v>4</v>
      </c>
      <c r="I16" s="138">
        <v>5</v>
      </c>
      <c r="J16" s="138">
        <v>6</v>
      </c>
      <c r="K16" s="138">
        <v>7</v>
      </c>
      <c r="L16" s="138">
        <v>8</v>
      </c>
      <c r="M16" s="138">
        <v>9</v>
      </c>
      <c r="N16" s="139">
        <v>10</v>
      </c>
      <c r="O16" s="120"/>
      <c r="Q16" s="125"/>
      <c r="R16" s="125"/>
      <c r="S16" s="125"/>
      <c r="T16" s="125"/>
    </row>
    <row r="17" spans="1:20" ht="12" thickBot="1">
      <c r="A17" s="124" t="s">
        <v>292</v>
      </c>
      <c r="B17" s="115"/>
      <c r="C17" s="80"/>
      <c r="D17" s="119"/>
      <c r="E17" s="273"/>
      <c r="F17" s="273"/>
      <c r="G17" s="273"/>
      <c r="H17" s="273"/>
      <c r="I17" s="273"/>
      <c r="J17" s="273"/>
      <c r="K17" s="273"/>
      <c r="L17" s="273"/>
      <c r="M17" s="273"/>
      <c r="N17" s="273"/>
      <c r="O17" s="120"/>
      <c r="Q17" s="125"/>
      <c r="R17" s="125"/>
      <c r="S17" s="125"/>
      <c r="T17" s="125"/>
    </row>
    <row r="18" spans="1:20" ht="22.5">
      <c r="A18" s="167"/>
      <c r="B18" s="167">
        <f>ROW(B19)-ROW()</f>
        <v>1</v>
      </c>
      <c r="C18" s="133"/>
      <c r="D18" s="119"/>
      <c r="E18" s="284"/>
      <c r="F18" s="285"/>
      <c r="G18" s="285"/>
      <c r="H18" s="286"/>
      <c r="I18" s="287" t="s">
        <v>366</v>
      </c>
      <c r="J18" s="311"/>
      <c r="K18" s="312"/>
      <c r="L18" s="311"/>
      <c r="M18" s="311"/>
      <c r="N18" s="288"/>
      <c r="O18" s="120"/>
      <c r="Q18" s="125"/>
      <c r="R18" s="125"/>
      <c r="S18" s="125"/>
      <c r="T18" s="125"/>
    </row>
    <row r="19" spans="1:15" ht="12.75" customHeight="1" thickBot="1">
      <c r="A19" s="167">
        <f>ROW()-ROW(A18)</f>
        <v>1</v>
      </c>
      <c r="B19" s="167">
        <v>1</v>
      </c>
      <c r="C19" s="133"/>
      <c r="D19" s="174"/>
      <c r="E19" s="199"/>
      <c r="F19" s="282" t="s">
        <v>293</v>
      </c>
      <c r="G19" s="282"/>
      <c r="H19" s="282"/>
      <c r="I19" s="282"/>
      <c r="J19" s="282"/>
      <c r="K19" s="282"/>
      <c r="L19" s="282"/>
      <c r="M19" s="282"/>
      <c r="N19" s="283"/>
      <c r="O19" s="120"/>
    </row>
    <row r="20" spans="1:20" ht="11.25">
      <c r="A20" s="124" t="s">
        <v>291</v>
      </c>
      <c r="B20" s="115"/>
      <c r="C20" s="80"/>
      <c r="D20" s="119"/>
      <c r="E20" s="133"/>
      <c r="F20" s="133"/>
      <c r="G20" s="133"/>
      <c r="H20" s="133"/>
      <c r="I20" s="133"/>
      <c r="J20" s="133"/>
      <c r="K20" s="134"/>
      <c r="L20" s="134"/>
      <c r="M20" s="134"/>
      <c r="N20" s="134"/>
      <c r="O20" s="120"/>
      <c r="Q20" s="125"/>
      <c r="R20" s="125"/>
      <c r="S20" s="125"/>
      <c r="T20" s="125"/>
    </row>
    <row r="21" spans="1:20" ht="11.25">
      <c r="A21" s="124"/>
      <c r="B21" s="115"/>
      <c r="C21" s="80"/>
      <c r="D21" s="119"/>
      <c r="E21" s="454" t="str">
        <f>IF('Ссылки на публикации'!H17="","",'Ссылки на публикации'!H17)</f>
        <v>http://www.tarifspb.ru</v>
      </c>
      <c r="F21" s="454"/>
      <c r="G21" s="454"/>
      <c r="H21" s="454"/>
      <c r="I21" s="454"/>
      <c r="J21" s="454"/>
      <c r="K21" s="454"/>
      <c r="L21" s="454"/>
      <c r="M21" s="454"/>
      <c r="N21" s="454"/>
      <c r="O21" s="120"/>
      <c r="Q21" s="125"/>
      <c r="R21" s="125"/>
      <c r="S21" s="125"/>
      <c r="T21" s="125"/>
    </row>
    <row r="22" spans="1:20" ht="11.25">
      <c r="A22" s="124"/>
      <c r="B22" s="115"/>
      <c r="C22" s="80"/>
      <c r="D22" s="119"/>
      <c r="E22" s="241"/>
      <c r="F22" s="241"/>
      <c r="G22" s="241"/>
      <c r="H22" s="241"/>
      <c r="I22" s="241"/>
      <c r="J22" s="241"/>
      <c r="K22" s="241"/>
      <c r="L22" s="241"/>
      <c r="M22" s="241"/>
      <c r="N22" s="241"/>
      <c r="O22" s="120"/>
      <c r="Q22" s="125"/>
      <c r="R22" s="125"/>
      <c r="S22" s="125"/>
      <c r="T22" s="125"/>
    </row>
    <row r="23" spans="1:20" s="247" customFormat="1" ht="24.75" customHeight="1">
      <c r="A23" s="243"/>
      <c r="B23" s="243"/>
      <c r="C23" s="244"/>
      <c r="D23" s="245"/>
      <c r="E23" s="165" t="s">
        <v>315</v>
      </c>
      <c r="F23" s="424" t="s">
        <v>316</v>
      </c>
      <c r="G23" s="424"/>
      <c r="H23" s="424"/>
      <c r="I23" s="424"/>
      <c r="J23" s="424"/>
      <c r="K23" s="424"/>
      <c r="L23" s="424"/>
      <c r="M23" s="424"/>
      <c r="N23" s="424"/>
      <c r="O23" s="246"/>
      <c r="Q23" s="248"/>
      <c r="R23" s="248"/>
      <c r="S23" s="248"/>
      <c r="T23" s="248"/>
    </row>
    <row r="24" spans="1:15" ht="11.25">
      <c r="A24" s="124"/>
      <c r="B24" s="115"/>
      <c r="C24" s="80"/>
      <c r="D24" s="121"/>
      <c r="E24" s="122"/>
      <c r="F24" s="122"/>
      <c r="G24" s="122"/>
      <c r="H24" s="122"/>
      <c r="I24" s="122"/>
      <c r="J24" s="122"/>
      <c r="K24" s="122"/>
      <c r="L24" s="122"/>
      <c r="M24" s="122"/>
      <c r="N24" s="122"/>
      <c r="O24" s="123"/>
    </row>
  </sheetData>
  <sheetProtection password="E4D4" sheet="1" scenarios="1" formatColumns="0" formatRows="0"/>
  <mergeCells count="17">
    <mergeCell ref="E21:N21"/>
    <mergeCell ref="F13:F14"/>
    <mergeCell ref="G13:H13"/>
    <mergeCell ref="J12:K13"/>
    <mergeCell ref="J14:J15"/>
    <mergeCell ref="K14:K15"/>
    <mergeCell ref="E12:E14"/>
    <mergeCell ref="E9:N9"/>
    <mergeCell ref="E7:N7"/>
    <mergeCell ref="E8:N8"/>
    <mergeCell ref="E10:N10"/>
    <mergeCell ref="F23:N23"/>
    <mergeCell ref="I12:I15"/>
    <mergeCell ref="L12:L15"/>
    <mergeCell ref="M12:M15"/>
    <mergeCell ref="N12:N15"/>
    <mergeCell ref="F12:H12"/>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3.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16" customFormat="1" ht="32.25" customHeight="1" hidden="1">
      <c r="A1" s="115">
        <f>ID</f>
        <v>26424110</v>
      </c>
      <c r="B1" s="115"/>
      <c r="C1" s="115"/>
      <c r="D1" s="115"/>
      <c r="E1" s="124"/>
      <c r="F1" s="124"/>
      <c r="G1" s="124"/>
      <c r="H1" s="124"/>
      <c r="I1" s="124"/>
      <c r="J1" s="124"/>
      <c r="N1" s="115"/>
    </row>
    <row r="2" spans="1:3" s="116" customFormat="1" ht="32.25" customHeight="1" hidden="1">
      <c r="A2" s="115"/>
      <c r="B2" s="115"/>
      <c r="C2" s="115"/>
    </row>
    <row r="3" spans="1:14" s="116" customFormat="1" ht="32.25" customHeight="1" hidden="1">
      <c r="A3" s="115"/>
      <c r="B3" s="115"/>
      <c r="C3" s="115"/>
      <c r="D3" s="115"/>
      <c r="E3" s="115"/>
      <c r="F3" s="115"/>
      <c r="G3" s="115"/>
      <c r="H3" s="115"/>
      <c r="I3" s="115"/>
      <c r="J3" s="115"/>
      <c r="N3" s="115"/>
    </row>
    <row r="4" spans="1:15" ht="11.25">
      <c r="A4" s="115"/>
      <c r="B4" s="115"/>
      <c r="C4" s="80"/>
      <c r="D4" s="117"/>
      <c r="E4" s="118"/>
      <c r="F4" s="118"/>
      <c r="G4" s="118"/>
      <c r="H4" s="118"/>
      <c r="I4" s="118"/>
      <c r="J4" s="118"/>
      <c r="K4" s="118"/>
      <c r="L4" s="118"/>
      <c r="M4" s="118"/>
      <c r="N4" s="118"/>
      <c r="O4" s="132" t="str">
        <f>FORMID</f>
        <v>WARM.OPENINFO.TARIF.4.178</v>
      </c>
    </row>
    <row r="5" spans="1:15" ht="11.25">
      <c r="A5" s="115"/>
      <c r="B5" s="115"/>
      <c r="C5" s="80"/>
      <c r="D5" s="119"/>
      <c r="E5" s="37"/>
      <c r="F5" s="37"/>
      <c r="G5" s="37"/>
      <c r="H5" s="37"/>
      <c r="I5" s="37"/>
      <c r="J5" s="37"/>
      <c r="K5" s="37"/>
      <c r="L5" s="37"/>
      <c r="M5" s="37"/>
      <c r="N5" s="37"/>
      <c r="O5" s="147" t="s">
        <v>522</v>
      </c>
    </row>
    <row r="6" spans="1:15" ht="12" thickBot="1">
      <c r="A6" s="115"/>
      <c r="B6" s="115"/>
      <c r="C6" s="80"/>
      <c r="D6" s="119"/>
      <c r="E6" s="37"/>
      <c r="F6" s="37"/>
      <c r="G6" s="37"/>
      <c r="H6" s="37"/>
      <c r="I6" s="37"/>
      <c r="J6" s="37"/>
      <c r="K6" s="37"/>
      <c r="L6" s="37"/>
      <c r="M6" s="37"/>
      <c r="N6" s="37"/>
      <c r="O6" s="120"/>
    </row>
    <row r="7" spans="1:20" s="130" customFormat="1" ht="15" customHeight="1">
      <c r="A7" s="126"/>
      <c r="B7" s="126"/>
      <c r="C7" s="127"/>
      <c r="D7" s="128"/>
      <c r="E7" s="408" t="s">
        <v>294</v>
      </c>
      <c r="F7" s="409"/>
      <c r="G7" s="409"/>
      <c r="H7" s="409"/>
      <c r="I7" s="409"/>
      <c r="J7" s="409"/>
      <c r="K7" s="409"/>
      <c r="L7" s="409"/>
      <c r="M7" s="409"/>
      <c r="N7" s="410"/>
      <c r="O7" s="129"/>
      <c r="Q7" s="131"/>
      <c r="R7" s="131"/>
      <c r="S7" s="131"/>
      <c r="T7" s="131"/>
    </row>
    <row r="8" spans="1:20" s="130" customFormat="1" ht="15" customHeight="1">
      <c r="A8" s="126"/>
      <c r="B8" s="126"/>
      <c r="C8" s="127"/>
      <c r="D8" s="128"/>
      <c r="E8" s="415" t="s">
        <v>486</v>
      </c>
      <c r="F8" s="416"/>
      <c r="G8" s="416"/>
      <c r="H8" s="416"/>
      <c r="I8" s="416"/>
      <c r="J8" s="416"/>
      <c r="K8" s="416"/>
      <c r="L8" s="416"/>
      <c r="M8" s="416"/>
      <c r="N8" s="417"/>
      <c r="O8" s="129"/>
      <c r="Q8" s="131"/>
      <c r="R8" s="131"/>
      <c r="S8" s="131"/>
      <c r="T8" s="131"/>
    </row>
    <row r="9" spans="1:20" s="130" customFormat="1" ht="15" customHeight="1">
      <c r="A9" s="126"/>
      <c r="B9" s="126"/>
      <c r="C9" s="127"/>
      <c r="D9" s="128"/>
      <c r="E9" s="415" t="str">
        <f>COMPANY</f>
        <v>ООО "Газпром трансгаз Санкт-Петербург"</v>
      </c>
      <c r="F9" s="416"/>
      <c r="G9" s="416"/>
      <c r="H9" s="416"/>
      <c r="I9" s="416"/>
      <c r="J9" s="416"/>
      <c r="K9" s="416"/>
      <c r="L9" s="416"/>
      <c r="M9" s="416"/>
      <c r="N9" s="417"/>
      <c r="O9" s="129"/>
      <c r="Q9" s="131"/>
      <c r="R9" s="131"/>
      <c r="S9" s="131"/>
      <c r="T9" s="131"/>
    </row>
    <row r="10" spans="1:20" ht="15" customHeight="1" thickBot="1">
      <c r="A10" s="115"/>
      <c r="B10" s="115"/>
      <c r="C10" s="80"/>
      <c r="D10" s="119"/>
      <c r="E10" s="411" t="str">
        <f>"на "&amp;Period_name_2</f>
        <v>на период с 0.1.1900 по 31.12.2016</v>
      </c>
      <c r="F10" s="412"/>
      <c r="G10" s="412"/>
      <c r="H10" s="412"/>
      <c r="I10" s="412"/>
      <c r="J10" s="412"/>
      <c r="K10" s="412"/>
      <c r="L10" s="412"/>
      <c r="M10" s="412"/>
      <c r="N10" s="413"/>
      <c r="O10" s="120"/>
      <c r="Q10" s="125"/>
      <c r="R10" s="125"/>
      <c r="S10" s="125"/>
      <c r="T10" s="125"/>
    </row>
    <row r="11" spans="1:20" ht="12" thickBot="1">
      <c r="A11" s="115"/>
      <c r="B11" s="115"/>
      <c r="C11" s="80"/>
      <c r="D11" s="119"/>
      <c r="E11" s="37"/>
      <c r="F11" s="37"/>
      <c r="G11" s="37"/>
      <c r="H11" s="37"/>
      <c r="I11" s="37"/>
      <c r="J11" s="37"/>
      <c r="K11" s="37"/>
      <c r="L11" s="37"/>
      <c r="M11" s="37"/>
      <c r="N11" s="37"/>
      <c r="O11" s="120"/>
      <c r="Q11" s="125"/>
      <c r="R11" s="125"/>
      <c r="S11" s="125"/>
      <c r="T11" s="125"/>
    </row>
    <row r="12" spans="1:20" ht="15" customHeight="1">
      <c r="A12" s="115"/>
      <c r="B12" s="115"/>
      <c r="C12" s="80"/>
      <c r="D12" s="119"/>
      <c r="E12" s="436" t="s">
        <v>330</v>
      </c>
      <c r="F12" s="425" t="s">
        <v>331</v>
      </c>
      <c r="G12" s="425"/>
      <c r="H12" s="425"/>
      <c r="I12" s="418" t="s">
        <v>299</v>
      </c>
      <c r="J12" s="404" t="s">
        <v>300</v>
      </c>
      <c r="K12" s="404"/>
      <c r="L12" s="404" t="s">
        <v>301</v>
      </c>
      <c r="M12" s="404" t="s">
        <v>302</v>
      </c>
      <c r="N12" s="428" t="s">
        <v>303</v>
      </c>
      <c r="O12" s="120"/>
      <c r="P12" s="152"/>
      <c r="Q12" s="125"/>
      <c r="R12" s="125"/>
      <c r="S12" s="125"/>
      <c r="T12" s="125"/>
    </row>
    <row r="13" spans="1:20" ht="15" customHeight="1">
      <c r="A13" s="115"/>
      <c r="B13" s="115"/>
      <c r="C13" s="80"/>
      <c r="D13" s="119"/>
      <c r="E13" s="437"/>
      <c r="F13" s="414" t="s">
        <v>354</v>
      </c>
      <c r="G13" s="414" t="s">
        <v>304</v>
      </c>
      <c r="H13" s="414"/>
      <c r="I13" s="419"/>
      <c r="J13" s="402"/>
      <c r="K13" s="402"/>
      <c r="L13" s="402"/>
      <c r="M13" s="402"/>
      <c r="N13" s="429"/>
      <c r="O13" s="120"/>
      <c r="P13" s="152"/>
      <c r="Q13" s="125"/>
      <c r="R13" s="125"/>
      <c r="S13" s="125"/>
      <c r="T13" s="125"/>
    </row>
    <row r="14" spans="1:20" ht="33.75" customHeight="1">
      <c r="A14" s="115"/>
      <c r="B14" s="115"/>
      <c r="C14" s="80"/>
      <c r="D14" s="119"/>
      <c r="E14" s="437"/>
      <c r="F14" s="414"/>
      <c r="G14" s="140" t="s">
        <v>355</v>
      </c>
      <c r="H14" s="140" t="s">
        <v>356</v>
      </c>
      <c r="I14" s="419"/>
      <c r="J14" s="402" t="s">
        <v>305</v>
      </c>
      <c r="K14" s="402" t="s">
        <v>306</v>
      </c>
      <c r="L14" s="402"/>
      <c r="M14" s="402"/>
      <c r="N14" s="429"/>
      <c r="O14" s="120"/>
      <c r="Q14" s="125"/>
      <c r="R14" s="125"/>
      <c r="S14" s="125"/>
      <c r="T14" s="125"/>
    </row>
    <row r="15" spans="1:20" ht="15" customHeight="1" thickBot="1">
      <c r="A15" s="115"/>
      <c r="B15" s="115"/>
      <c r="C15" s="80"/>
      <c r="D15" s="119"/>
      <c r="E15" s="316" t="s">
        <v>490</v>
      </c>
      <c r="F15" s="142" t="s">
        <v>353</v>
      </c>
      <c r="G15" s="142" t="s">
        <v>353</v>
      </c>
      <c r="H15" s="142" t="s">
        <v>329</v>
      </c>
      <c r="I15" s="420"/>
      <c r="J15" s="403"/>
      <c r="K15" s="403"/>
      <c r="L15" s="403"/>
      <c r="M15" s="403"/>
      <c r="N15" s="430"/>
      <c r="O15" s="120"/>
      <c r="Q15" s="125"/>
      <c r="R15" s="125"/>
      <c r="S15" s="125"/>
      <c r="T15" s="125"/>
    </row>
    <row r="16" spans="1:20" ht="12" thickBot="1">
      <c r="A16" s="115"/>
      <c r="B16" s="115"/>
      <c r="C16" s="80"/>
      <c r="D16" s="119"/>
      <c r="E16" s="136">
        <v>1</v>
      </c>
      <c r="F16" s="138">
        <v>2</v>
      </c>
      <c r="G16" s="138">
        <v>3</v>
      </c>
      <c r="H16" s="138">
        <v>4</v>
      </c>
      <c r="I16" s="138">
        <v>5</v>
      </c>
      <c r="J16" s="138">
        <v>6</v>
      </c>
      <c r="K16" s="138">
        <v>7</v>
      </c>
      <c r="L16" s="138">
        <v>8</v>
      </c>
      <c r="M16" s="138">
        <v>9</v>
      </c>
      <c r="N16" s="139">
        <v>10</v>
      </c>
      <c r="O16" s="120"/>
      <c r="Q16" s="125"/>
      <c r="R16" s="125"/>
      <c r="S16" s="125"/>
      <c r="T16" s="125"/>
    </row>
    <row r="17" spans="1:20" ht="12" thickBot="1">
      <c r="A17" s="124" t="s">
        <v>292</v>
      </c>
      <c r="B17" s="115"/>
      <c r="C17" s="80"/>
      <c r="D17" s="119"/>
      <c r="E17" s="273"/>
      <c r="F17" s="273"/>
      <c r="G17" s="273"/>
      <c r="H17" s="273"/>
      <c r="I17" s="273"/>
      <c r="J17" s="273"/>
      <c r="K17" s="273"/>
      <c r="L17" s="273"/>
      <c r="M17" s="273"/>
      <c r="N17" s="273"/>
      <c r="O17" s="120"/>
      <c r="Q17" s="125"/>
      <c r="R17" s="125"/>
      <c r="S17" s="125"/>
      <c r="T17" s="125"/>
    </row>
    <row r="18" spans="1:20" ht="22.5">
      <c r="A18" s="167"/>
      <c r="B18" s="167">
        <f>ROW(B19)-ROW()</f>
        <v>1</v>
      </c>
      <c r="C18" s="133"/>
      <c r="D18" s="119"/>
      <c r="E18" s="284"/>
      <c r="F18" s="285"/>
      <c r="G18" s="285"/>
      <c r="H18" s="286"/>
      <c r="I18" s="287" t="s">
        <v>366</v>
      </c>
      <c r="J18" s="311"/>
      <c r="K18" s="312"/>
      <c r="L18" s="311"/>
      <c r="M18" s="311"/>
      <c r="N18" s="288"/>
      <c r="O18" s="120"/>
      <c r="Q18" s="125"/>
      <c r="R18" s="125"/>
      <c r="S18" s="125"/>
      <c r="T18" s="125"/>
    </row>
    <row r="19" spans="1:15" ht="12.75" customHeight="1" thickBot="1">
      <c r="A19" s="167">
        <f>ROW()-ROW(A18)</f>
        <v>1</v>
      </c>
      <c r="B19" s="167">
        <v>1</v>
      </c>
      <c r="C19" s="133"/>
      <c r="D19" s="174"/>
      <c r="E19" s="199"/>
      <c r="F19" s="282" t="s">
        <v>293</v>
      </c>
      <c r="G19" s="282"/>
      <c r="H19" s="282"/>
      <c r="I19" s="282"/>
      <c r="J19" s="282"/>
      <c r="K19" s="282"/>
      <c r="L19" s="282"/>
      <c r="M19" s="282"/>
      <c r="N19" s="283"/>
      <c r="O19" s="120"/>
    </row>
    <row r="20" spans="1:20" ht="11.25">
      <c r="A20" s="124" t="s">
        <v>291</v>
      </c>
      <c r="B20" s="115"/>
      <c r="C20" s="80"/>
      <c r="D20" s="119"/>
      <c r="E20" s="133"/>
      <c r="F20" s="133"/>
      <c r="G20" s="133"/>
      <c r="H20" s="133"/>
      <c r="I20" s="133"/>
      <c r="J20" s="133"/>
      <c r="K20" s="134"/>
      <c r="L20" s="134"/>
      <c r="M20" s="134"/>
      <c r="N20" s="134"/>
      <c r="O20" s="120"/>
      <c r="Q20" s="125"/>
      <c r="R20" s="125"/>
      <c r="S20" s="125"/>
      <c r="T20" s="125"/>
    </row>
    <row r="21" spans="1:20" ht="11.25">
      <c r="A21" s="124"/>
      <c r="B21" s="115"/>
      <c r="C21" s="80"/>
      <c r="D21" s="119"/>
      <c r="E21" s="454" t="str">
        <f>IF('Ссылки на публикации'!H17="","",'Ссылки на публикации'!H17)</f>
        <v>http://www.tarifspb.ru</v>
      </c>
      <c r="F21" s="454"/>
      <c r="G21" s="454"/>
      <c r="H21" s="454"/>
      <c r="I21" s="454"/>
      <c r="J21" s="454"/>
      <c r="K21" s="454"/>
      <c r="L21" s="454"/>
      <c r="M21" s="454"/>
      <c r="N21" s="454"/>
      <c r="O21" s="120"/>
      <c r="Q21" s="125"/>
      <c r="R21" s="125"/>
      <c r="S21" s="125"/>
      <c r="T21" s="125"/>
    </row>
    <row r="22" spans="1:20" ht="11.25">
      <c r="A22" s="124"/>
      <c r="B22" s="115"/>
      <c r="C22" s="80"/>
      <c r="D22" s="119"/>
      <c r="E22" s="241"/>
      <c r="F22" s="241"/>
      <c r="G22" s="241"/>
      <c r="H22" s="241"/>
      <c r="I22" s="241"/>
      <c r="J22" s="241"/>
      <c r="K22" s="241"/>
      <c r="L22" s="241"/>
      <c r="M22" s="241"/>
      <c r="N22" s="241"/>
      <c r="O22" s="120"/>
      <c r="Q22" s="125"/>
      <c r="R22" s="125"/>
      <c r="S22" s="125"/>
      <c r="T22" s="125"/>
    </row>
    <row r="23" spans="1:20" s="247" customFormat="1" ht="24.75" customHeight="1">
      <c r="A23" s="243"/>
      <c r="B23" s="243"/>
      <c r="C23" s="244"/>
      <c r="D23" s="245"/>
      <c r="E23" s="165" t="s">
        <v>315</v>
      </c>
      <c r="F23" s="424" t="s">
        <v>316</v>
      </c>
      <c r="G23" s="424"/>
      <c r="H23" s="424"/>
      <c r="I23" s="424"/>
      <c r="J23" s="424"/>
      <c r="K23" s="424"/>
      <c r="L23" s="424"/>
      <c r="M23" s="424"/>
      <c r="N23" s="424"/>
      <c r="O23" s="246"/>
      <c r="Q23" s="248"/>
      <c r="R23" s="248"/>
      <c r="S23" s="248"/>
      <c r="T23" s="248"/>
    </row>
    <row r="24" spans="1:15" ht="11.25">
      <c r="A24" s="124"/>
      <c r="B24" s="115"/>
      <c r="C24" s="80"/>
      <c r="D24" s="121"/>
      <c r="E24" s="122"/>
      <c r="F24" s="122"/>
      <c r="G24" s="122"/>
      <c r="H24" s="122"/>
      <c r="I24" s="122"/>
      <c r="J24" s="122"/>
      <c r="K24" s="122"/>
      <c r="L24" s="122"/>
      <c r="M24" s="122"/>
      <c r="N24" s="122"/>
      <c r="O24" s="123"/>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16" customFormat="1" ht="32.25" customHeight="1" hidden="1">
      <c r="A1" s="115">
        <f>ID</f>
        <v>26424110</v>
      </c>
      <c r="B1" s="115"/>
      <c r="C1" s="115"/>
      <c r="D1" s="115"/>
      <c r="E1" s="124"/>
      <c r="F1" s="124"/>
      <c r="G1" s="124"/>
      <c r="H1" s="124"/>
      <c r="I1" s="124"/>
      <c r="J1" s="124"/>
      <c r="N1" s="115"/>
    </row>
    <row r="2" spans="1:3" s="116" customFormat="1" ht="32.25" customHeight="1" hidden="1">
      <c r="A2" s="115"/>
      <c r="B2" s="115"/>
      <c r="C2" s="115"/>
    </row>
    <row r="3" spans="1:14" s="116" customFormat="1" ht="32.25" customHeight="1" hidden="1">
      <c r="A3" s="115"/>
      <c r="B3" s="115"/>
      <c r="C3" s="115"/>
      <c r="D3" s="115"/>
      <c r="E3" s="115"/>
      <c r="F3" s="115"/>
      <c r="G3" s="115"/>
      <c r="H3" s="115"/>
      <c r="I3" s="115"/>
      <c r="J3" s="115"/>
      <c r="N3" s="115"/>
    </row>
    <row r="4" spans="1:15" ht="11.25">
      <c r="A4" s="115"/>
      <c r="B4" s="115"/>
      <c r="C4" s="80"/>
      <c r="D4" s="117"/>
      <c r="E4" s="118"/>
      <c r="F4" s="118"/>
      <c r="G4" s="118"/>
      <c r="H4" s="118"/>
      <c r="I4" s="118"/>
      <c r="J4" s="118"/>
      <c r="K4" s="118"/>
      <c r="L4" s="118"/>
      <c r="M4" s="118"/>
      <c r="N4" s="118"/>
      <c r="O4" s="132" t="str">
        <f>FORMID</f>
        <v>WARM.OPENINFO.TARIF.4.178</v>
      </c>
    </row>
    <row r="5" spans="1:15" ht="11.25">
      <c r="A5" s="115"/>
      <c r="B5" s="115"/>
      <c r="C5" s="80"/>
      <c r="D5" s="119"/>
      <c r="E5" s="37"/>
      <c r="F5" s="37"/>
      <c r="G5" s="37"/>
      <c r="H5" s="37"/>
      <c r="I5" s="37"/>
      <c r="J5" s="37"/>
      <c r="K5" s="37"/>
      <c r="L5" s="37"/>
      <c r="M5" s="37"/>
      <c r="N5" s="37"/>
      <c r="O5" s="147" t="s">
        <v>522</v>
      </c>
    </row>
    <row r="6" spans="1:15" ht="12" thickBot="1">
      <c r="A6" s="115"/>
      <c r="B6" s="115"/>
      <c r="C6" s="80"/>
      <c r="D6" s="119"/>
      <c r="E6" s="37"/>
      <c r="F6" s="37"/>
      <c r="G6" s="37"/>
      <c r="H6" s="37"/>
      <c r="I6" s="37"/>
      <c r="J6" s="37"/>
      <c r="K6" s="37"/>
      <c r="L6" s="37"/>
      <c r="M6" s="37"/>
      <c r="N6" s="37"/>
      <c r="O6" s="120"/>
    </row>
    <row r="7" spans="1:20" s="130" customFormat="1" ht="15" customHeight="1">
      <c r="A7" s="126"/>
      <c r="B7" s="126"/>
      <c r="C7" s="127"/>
      <c r="D7" s="128"/>
      <c r="E7" s="408" t="s">
        <v>294</v>
      </c>
      <c r="F7" s="409"/>
      <c r="G7" s="409"/>
      <c r="H7" s="409"/>
      <c r="I7" s="409"/>
      <c r="J7" s="409"/>
      <c r="K7" s="409"/>
      <c r="L7" s="409"/>
      <c r="M7" s="409"/>
      <c r="N7" s="410"/>
      <c r="O7" s="129"/>
      <c r="Q7" s="131"/>
      <c r="R7" s="131"/>
      <c r="S7" s="131"/>
      <c r="T7" s="131"/>
    </row>
    <row r="8" spans="1:20" s="130" customFormat="1" ht="15" customHeight="1">
      <c r="A8" s="126"/>
      <c r="B8" s="126"/>
      <c r="C8" s="127"/>
      <c r="D8" s="128"/>
      <c r="E8" s="415" t="s">
        <v>486</v>
      </c>
      <c r="F8" s="416"/>
      <c r="G8" s="416"/>
      <c r="H8" s="416"/>
      <c r="I8" s="416"/>
      <c r="J8" s="416"/>
      <c r="K8" s="416"/>
      <c r="L8" s="416"/>
      <c r="M8" s="416"/>
      <c r="N8" s="417"/>
      <c r="O8" s="129"/>
      <c r="Q8" s="131"/>
      <c r="R8" s="131"/>
      <c r="S8" s="131"/>
      <c r="T8" s="131"/>
    </row>
    <row r="9" spans="1:20" s="130" customFormat="1" ht="15" customHeight="1">
      <c r="A9" s="126"/>
      <c r="B9" s="126"/>
      <c r="C9" s="127"/>
      <c r="D9" s="128"/>
      <c r="E9" s="415" t="str">
        <f>COMPANY</f>
        <v>ООО "Газпром трансгаз Санкт-Петербург"</v>
      </c>
      <c r="F9" s="416"/>
      <c r="G9" s="416"/>
      <c r="H9" s="416"/>
      <c r="I9" s="416"/>
      <c r="J9" s="416"/>
      <c r="K9" s="416"/>
      <c r="L9" s="416"/>
      <c r="M9" s="416"/>
      <c r="N9" s="417"/>
      <c r="O9" s="129"/>
      <c r="Q9" s="131"/>
      <c r="R9" s="131"/>
      <c r="S9" s="131"/>
      <c r="T9" s="131"/>
    </row>
    <row r="10" spans="1:20" ht="15" customHeight="1" thickBot="1">
      <c r="A10" s="115"/>
      <c r="B10" s="115"/>
      <c r="C10" s="80"/>
      <c r="D10" s="119"/>
      <c r="E10" s="411" t="str">
        <f>"на "&amp;Period_name_3</f>
        <v>на период с 0.1.1900 по 31.12.2016</v>
      </c>
      <c r="F10" s="412"/>
      <c r="G10" s="412"/>
      <c r="H10" s="412"/>
      <c r="I10" s="412"/>
      <c r="J10" s="412"/>
      <c r="K10" s="412"/>
      <c r="L10" s="412"/>
      <c r="M10" s="412"/>
      <c r="N10" s="413"/>
      <c r="O10" s="120"/>
      <c r="Q10" s="125"/>
      <c r="R10" s="125"/>
      <c r="S10" s="125"/>
      <c r="T10" s="125"/>
    </row>
    <row r="11" spans="1:20" ht="12" thickBot="1">
      <c r="A11" s="115"/>
      <c r="B11" s="115"/>
      <c r="C11" s="80"/>
      <c r="D11" s="119"/>
      <c r="E11" s="37"/>
      <c r="F11" s="37"/>
      <c r="G11" s="37"/>
      <c r="H11" s="37"/>
      <c r="I11" s="37"/>
      <c r="J11" s="37"/>
      <c r="K11" s="37"/>
      <c r="L11" s="37"/>
      <c r="M11" s="37"/>
      <c r="N11" s="37"/>
      <c r="O11" s="120"/>
      <c r="Q11" s="125"/>
      <c r="R11" s="125"/>
      <c r="S11" s="125"/>
      <c r="T11" s="125"/>
    </row>
    <row r="12" spans="1:20" ht="15" customHeight="1">
      <c r="A12" s="115"/>
      <c r="B12" s="115"/>
      <c r="C12" s="80"/>
      <c r="D12" s="119"/>
      <c r="E12" s="436" t="s">
        <v>330</v>
      </c>
      <c r="F12" s="425" t="s">
        <v>331</v>
      </c>
      <c r="G12" s="425"/>
      <c r="H12" s="425"/>
      <c r="I12" s="418" t="s">
        <v>299</v>
      </c>
      <c r="J12" s="404" t="s">
        <v>300</v>
      </c>
      <c r="K12" s="404"/>
      <c r="L12" s="404" t="s">
        <v>301</v>
      </c>
      <c r="M12" s="404" t="s">
        <v>302</v>
      </c>
      <c r="N12" s="428" t="s">
        <v>303</v>
      </c>
      <c r="O12" s="120"/>
      <c r="P12" s="152"/>
      <c r="Q12" s="125"/>
      <c r="R12" s="125"/>
      <c r="S12" s="125"/>
      <c r="T12" s="125"/>
    </row>
    <row r="13" spans="1:20" ht="15" customHeight="1">
      <c r="A13" s="115"/>
      <c r="B13" s="115"/>
      <c r="C13" s="80"/>
      <c r="D13" s="119"/>
      <c r="E13" s="437"/>
      <c r="F13" s="414" t="s">
        <v>354</v>
      </c>
      <c r="G13" s="414" t="s">
        <v>304</v>
      </c>
      <c r="H13" s="414"/>
      <c r="I13" s="419"/>
      <c r="J13" s="402"/>
      <c r="K13" s="402"/>
      <c r="L13" s="402"/>
      <c r="M13" s="402"/>
      <c r="N13" s="429"/>
      <c r="O13" s="120"/>
      <c r="P13" s="152"/>
      <c r="Q13" s="125"/>
      <c r="R13" s="125"/>
      <c r="S13" s="125"/>
      <c r="T13" s="125"/>
    </row>
    <row r="14" spans="1:20" ht="33.75" customHeight="1">
      <c r="A14" s="115"/>
      <c r="B14" s="115"/>
      <c r="C14" s="80"/>
      <c r="D14" s="119"/>
      <c r="E14" s="437"/>
      <c r="F14" s="414"/>
      <c r="G14" s="140" t="s">
        <v>355</v>
      </c>
      <c r="H14" s="140" t="s">
        <v>356</v>
      </c>
      <c r="I14" s="419"/>
      <c r="J14" s="402" t="s">
        <v>305</v>
      </c>
      <c r="K14" s="402" t="s">
        <v>306</v>
      </c>
      <c r="L14" s="402"/>
      <c r="M14" s="402"/>
      <c r="N14" s="429"/>
      <c r="O14" s="120"/>
      <c r="Q14" s="125"/>
      <c r="R14" s="125"/>
      <c r="S14" s="125"/>
      <c r="T14" s="125"/>
    </row>
    <row r="15" spans="1:20" ht="15" customHeight="1" thickBot="1">
      <c r="A15" s="115"/>
      <c r="B15" s="115"/>
      <c r="C15" s="80"/>
      <c r="D15" s="119"/>
      <c r="E15" s="316" t="s">
        <v>490</v>
      </c>
      <c r="F15" s="142" t="s">
        <v>353</v>
      </c>
      <c r="G15" s="142" t="s">
        <v>353</v>
      </c>
      <c r="H15" s="142" t="s">
        <v>329</v>
      </c>
      <c r="I15" s="420"/>
      <c r="J15" s="403"/>
      <c r="K15" s="403"/>
      <c r="L15" s="403"/>
      <c r="M15" s="403"/>
      <c r="N15" s="430"/>
      <c r="O15" s="120"/>
      <c r="Q15" s="125"/>
      <c r="R15" s="125"/>
      <c r="S15" s="125"/>
      <c r="T15" s="125"/>
    </row>
    <row r="16" spans="1:20" ht="12" thickBot="1">
      <c r="A16" s="115"/>
      <c r="B16" s="115"/>
      <c r="C16" s="80"/>
      <c r="D16" s="119"/>
      <c r="E16" s="136">
        <v>1</v>
      </c>
      <c r="F16" s="138">
        <v>2</v>
      </c>
      <c r="G16" s="138">
        <v>3</v>
      </c>
      <c r="H16" s="138">
        <v>4</v>
      </c>
      <c r="I16" s="138">
        <v>5</v>
      </c>
      <c r="J16" s="138">
        <v>6</v>
      </c>
      <c r="K16" s="138">
        <v>7</v>
      </c>
      <c r="L16" s="138">
        <v>8</v>
      </c>
      <c r="M16" s="138">
        <v>9</v>
      </c>
      <c r="N16" s="139">
        <v>10</v>
      </c>
      <c r="O16" s="120"/>
      <c r="Q16" s="125"/>
      <c r="R16" s="125"/>
      <c r="S16" s="125"/>
      <c r="T16" s="125"/>
    </row>
    <row r="17" spans="1:20" ht="12" thickBot="1">
      <c r="A17" s="124" t="s">
        <v>292</v>
      </c>
      <c r="B17" s="115"/>
      <c r="C17" s="80"/>
      <c r="D17" s="119"/>
      <c r="E17" s="273"/>
      <c r="F17" s="273"/>
      <c r="G17" s="273"/>
      <c r="H17" s="273"/>
      <c r="I17" s="273"/>
      <c r="J17" s="273"/>
      <c r="K17" s="273"/>
      <c r="L17" s="273"/>
      <c r="M17" s="273"/>
      <c r="N17" s="273"/>
      <c r="O17" s="120"/>
      <c r="Q17" s="125"/>
      <c r="R17" s="125"/>
      <c r="S17" s="125"/>
      <c r="T17" s="125"/>
    </row>
    <row r="18" spans="1:20" ht="22.5">
      <c r="A18" s="167"/>
      <c r="B18" s="167">
        <f>ROW(B19)-ROW()</f>
        <v>1</v>
      </c>
      <c r="C18" s="133"/>
      <c r="D18" s="119"/>
      <c r="E18" s="284"/>
      <c r="F18" s="285"/>
      <c r="G18" s="285"/>
      <c r="H18" s="286"/>
      <c r="I18" s="287" t="s">
        <v>366</v>
      </c>
      <c r="J18" s="311"/>
      <c r="K18" s="312"/>
      <c r="L18" s="311"/>
      <c r="M18" s="311"/>
      <c r="N18" s="288"/>
      <c r="O18" s="120"/>
      <c r="Q18" s="125"/>
      <c r="R18" s="125"/>
      <c r="S18" s="125"/>
      <c r="T18" s="125"/>
    </row>
    <row r="19" spans="1:15" ht="12.75" customHeight="1" thickBot="1">
      <c r="A19" s="167">
        <f>ROW()-ROW(A18)</f>
        <v>1</v>
      </c>
      <c r="B19" s="167">
        <v>1</v>
      </c>
      <c r="C19" s="133"/>
      <c r="D19" s="174"/>
      <c r="E19" s="199"/>
      <c r="F19" s="282" t="s">
        <v>293</v>
      </c>
      <c r="G19" s="282"/>
      <c r="H19" s="282"/>
      <c r="I19" s="282"/>
      <c r="J19" s="282"/>
      <c r="K19" s="282"/>
      <c r="L19" s="282"/>
      <c r="M19" s="282"/>
      <c r="N19" s="283"/>
      <c r="O19" s="120"/>
    </row>
    <row r="20" spans="1:20" ht="11.25">
      <c r="A20" s="124" t="s">
        <v>291</v>
      </c>
      <c r="B20" s="115"/>
      <c r="C20" s="80"/>
      <c r="D20" s="119"/>
      <c r="E20" s="133"/>
      <c r="F20" s="133"/>
      <c r="G20" s="133"/>
      <c r="H20" s="133"/>
      <c r="I20" s="133"/>
      <c r="J20" s="133"/>
      <c r="K20" s="134"/>
      <c r="L20" s="134"/>
      <c r="M20" s="134"/>
      <c r="N20" s="134"/>
      <c r="O20" s="120"/>
      <c r="Q20" s="125"/>
      <c r="R20" s="125"/>
      <c r="S20" s="125"/>
      <c r="T20" s="125"/>
    </row>
    <row r="21" spans="1:20" ht="11.25">
      <c r="A21" s="124"/>
      <c r="B21" s="115"/>
      <c r="C21" s="80"/>
      <c r="D21" s="119"/>
      <c r="E21" s="454" t="str">
        <f>IF('Ссылки на публикации'!H17="","",'Ссылки на публикации'!H17)</f>
        <v>http://www.tarifspb.ru</v>
      </c>
      <c r="F21" s="454"/>
      <c r="G21" s="454"/>
      <c r="H21" s="454"/>
      <c r="I21" s="454"/>
      <c r="J21" s="454"/>
      <c r="K21" s="454"/>
      <c r="L21" s="454"/>
      <c r="M21" s="454"/>
      <c r="N21" s="454"/>
      <c r="O21" s="120"/>
      <c r="Q21" s="125"/>
      <c r="R21" s="125"/>
      <c r="S21" s="125"/>
      <c r="T21" s="125"/>
    </row>
    <row r="22" spans="1:20" ht="11.25">
      <c r="A22" s="124"/>
      <c r="B22" s="115"/>
      <c r="C22" s="80"/>
      <c r="D22" s="119"/>
      <c r="E22" s="241"/>
      <c r="F22" s="241"/>
      <c r="G22" s="241"/>
      <c r="H22" s="241"/>
      <c r="I22" s="241"/>
      <c r="J22" s="241"/>
      <c r="K22" s="241"/>
      <c r="L22" s="241"/>
      <c r="M22" s="241"/>
      <c r="N22" s="241"/>
      <c r="O22" s="120"/>
      <c r="Q22" s="125"/>
      <c r="R22" s="125"/>
      <c r="S22" s="125"/>
      <c r="T22" s="125"/>
    </row>
    <row r="23" spans="1:20" s="247" customFormat="1" ht="24.75" customHeight="1">
      <c r="A23" s="243"/>
      <c r="B23" s="243"/>
      <c r="C23" s="244"/>
      <c r="D23" s="245"/>
      <c r="E23" s="165" t="s">
        <v>315</v>
      </c>
      <c r="F23" s="424" t="s">
        <v>316</v>
      </c>
      <c r="G23" s="424"/>
      <c r="H23" s="424"/>
      <c r="I23" s="424"/>
      <c r="J23" s="424"/>
      <c r="K23" s="424"/>
      <c r="L23" s="424"/>
      <c r="M23" s="424"/>
      <c r="N23" s="424"/>
      <c r="O23" s="246"/>
      <c r="Q23" s="248"/>
      <c r="R23" s="248"/>
      <c r="S23" s="248"/>
      <c r="T23" s="248"/>
    </row>
    <row r="24" spans="1:15" ht="11.25">
      <c r="A24" s="124"/>
      <c r="B24" s="115"/>
      <c r="C24" s="80"/>
      <c r="D24" s="121"/>
      <c r="E24" s="122"/>
      <c r="F24" s="122"/>
      <c r="G24" s="122"/>
      <c r="H24" s="122"/>
      <c r="I24" s="122"/>
      <c r="J24" s="122"/>
      <c r="K24" s="122"/>
      <c r="L24" s="122"/>
      <c r="M24" s="122"/>
      <c r="N24" s="122"/>
      <c r="O24" s="123"/>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16" customFormat="1" ht="32.25" customHeight="1" hidden="1">
      <c r="A1" s="115">
        <f>ID</f>
        <v>26424110</v>
      </c>
      <c r="B1" s="115"/>
      <c r="C1" s="115"/>
      <c r="D1" s="115"/>
      <c r="E1" s="124"/>
      <c r="F1" s="124"/>
      <c r="G1" s="124"/>
      <c r="H1" s="124"/>
      <c r="I1" s="124"/>
      <c r="J1" s="124"/>
      <c r="N1" s="115"/>
    </row>
    <row r="2" spans="1:3" s="116" customFormat="1" ht="32.25" customHeight="1" hidden="1">
      <c r="A2" s="115"/>
      <c r="B2" s="115"/>
      <c r="C2" s="115"/>
    </row>
    <row r="3" spans="1:14" s="116" customFormat="1" ht="32.25" customHeight="1" hidden="1">
      <c r="A3" s="115"/>
      <c r="B3" s="115"/>
      <c r="C3" s="115"/>
      <c r="D3" s="115"/>
      <c r="E3" s="115"/>
      <c r="F3" s="115"/>
      <c r="G3" s="115"/>
      <c r="H3" s="115"/>
      <c r="I3" s="115"/>
      <c r="J3" s="115"/>
      <c r="N3" s="115"/>
    </row>
    <row r="4" spans="1:15" ht="11.25">
      <c r="A4" s="115"/>
      <c r="B4" s="115"/>
      <c r="C4" s="80"/>
      <c r="D4" s="117"/>
      <c r="E4" s="118"/>
      <c r="F4" s="118"/>
      <c r="G4" s="118"/>
      <c r="H4" s="118"/>
      <c r="I4" s="118"/>
      <c r="J4" s="118"/>
      <c r="K4" s="118"/>
      <c r="L4" s="118"/>
      <c r="M4" s="118"/>
      <c r="N4" s="118"/>
      <c r="O4" s="132" t="str">
        <f>FORMID</f>
        <v>WARM.OPENINFO.TARIF.4.178</v>
      </c>
    </row>
    <row r="5" spans="1:15" ht="11.25">
      <c r="A5" s="115"/>
      <c r="B5" s="115"/>
      <c r="C5" s="80"/>
      <c r="D5" s="119"/>
      <c r="E5" s="37"/>
      <c r="F5" s="37"/>
      <c r="G5" s="37"/>
      <c r="H5" s="37"/>
      <c r="I5" s="37"/>
      <c r="J5" s="37"/>
      <c r="K5" s="37"/>
      <c r="L5" s="37"/>
      <c r="M5" s="37"/>
      <c r="N5" s="37"/>
      <c r="O5" s="147" t="s">
        <v>522</v>
      </c>
    </row>
    <row r="6" spans="1:15" ht="12" thickBot="1">
      <c r="A6" s="115"/>
      <c r="B6" s="115"/>
      <c r="C6" s="80"/>
      <c r="D6" s="119"/>
      <c r="E6" s="37"/>
      <c r="F6" s="37"/>
      <c r="G6" s="37"/>
      <c r="H6" s="37"/>
      <c r="I6" s="37"/>
      <c r="J6" s="37"/>
      <c r="K6" s="37"/>
      <c r="L6" s="37"/>
      <c r="M6" s="37"/>
      <c r="N6" s="37"/>
      <c r="O6" s="120"/>
    </row>
    <row r="7" spans="1:20" s="130" customFormat="1" ht="15" customHeight="1">
      <c r="A7" s="126"/>
      <c r="B7" s="126"/>
      <c r="C7" s="127"/>
      <c r="D7" s="128"/>
      <c r="E7" s="408" t="s">
        <v>294</v>
      </c>
      <c r="F7" s="409"/>
      <c r="G7" s="409"/>
      <c r="H7" s="409"/>
      <c r="I7" s="409"/>
      <c r="J7" s="409"/>
      <c r="K7" s="409"/>
      <c r="L7" s="409"/>
      <c r="M7" s="409"/>
      <c r="N7" s="410"/>
      <c r="O7" s="129"/>
      <c r="Q7" s="131"/>
      <c r="R7" s="131"/>
      <c r="S7" s="131"/>
      <c r="T7" s="131"/>
    </row>
    <row r="8" spans="1:20" s="130" customFormat="1" ht="15" customHeight="1">
      <c r="A8" s="126"/>
      <c r="B8" s="126"/>
      <c r="C8" s="127"/>
      <c r="D8" s="128"/>
      <c r="E8" s="415" t="s">
        <v>486</v>
      </c>
      <c r="F8" s="416"/>
      <c r="G8" s="416"/>
      <c r="H8" s="416"/>
      <c r="I8" s="416"/>
      <c r="J8" s="416"/>
      <c r="K8" s="416"/>
      <c r="L8" s="416"/>
      <c r="M8" s="416"/>
      <c r="N8" s="417"/>
      <c r="O8" s="129"/>
      <c r="Q8" s="131"/>
      <c r="R8" s="131"/>
      <c r="S8" s="131"/>
      <c r="T8" s="131"/>
    </row>
    <row r="9" spans="1:20" s="130" customFormat="1" ht="15" customHeight="1">
      <c r="A9" s="126"/>
      <c r="B9" s="126"/>
      <c r="C9" s="127"/>
      <c r="D9" s="128"/>
      <c r="E9" s="415" t="str">
        <f>COMPANY</f>
        <v>ООО "Газпром трансгаз Санкт-Петербург"</v>
      </c>
      <c r="F9" s="416"/>
      <c r="G9" s="416"/>
      <c r="H9" s="416"/>
      <c r="I9" s="416"/>
      <c r="J9" s="416"/>
      <c r="K9" s="416"/>
      <c r="L9" s="416"/>
      <c r="M9" s="416"/>
      <c r="N9" s="417"/>
      <c r="O9" s="129"/>
      <c r="Q9" s="131"/>
      <c r="R9" s="131"/>
      <c r="S9" s="131"/>
      <c r="T9" s="131"/>
    </row>
    <row r="10" spans="1:20" ht="15" customHeight="1" thickBot="1">
      <c r="A10" s="115"/>
      <c r="B10" s="115"/>
      <c r="C10" s="80"/>
      <c r="D10" s="119"/>
      <c r="E10" s="411" t="str">
        <f>"на "&amp;Period_name_4</f>
        <v>на период с 0.1.1900 по 31.12.2016</v>
      </c>
      <c r="F10" s="412"/>
      <c r="G10" s="412"/>
      <c r="H10" s="412"/>
      <c r="I10" s="412"/>
      <c r="J10" s="412"/>
      <c r="K10" s="412"/>
      <c r="L10" s="412"/>
      <c r="M10" s="412"/>
      <c r="N10" s="413"/>
      <c r="O10" s="120"/>
      <c r="Q10" s="125"/>
      <c r="R10" s="125"/>
      <c r="S10" s="125"/>
      <c r="T10" s="125"/>
    </row>
    <row r="11" spans="1:20" ht="12" thickBot="1">
      <c r="A11" s="115"/>
      <c r="B11" s="115"/>
      <c r="C11" s="80"/>
      <c r="D11" s="119"/>
      <c r="E11" s="37"/>
      <c r="F11" s="37"/>
      <c r="G11" s="37"/>
      <c r="H11" s="37"/>
      <c r="I11" s="37"/>
      <c r="J11" s="37"/>
      <c r="K11" s="37"/>
      <c r="L11" s="37"/>
      <c r="M11" s="37"/>
      <c r="N11" s="37"/>
      <c r="O11" s="120"/>
      <c r="Q11" s="125"/>
      <c r="R11" s="125"/>
      <c r="S11" s="125"/>
      <c r="T11" s="125"/>
    </row>
    <row r="12" spans="1:20" ht="15" customHeight="1">
      <c r="A12" s="115"/>
      <c r="B12" s="115"/>
      <c r="C12" s="80"/>
      <c r="D12" s="119"/>
      <c r="E12" s="436" t="s">
        <v>330</v>
      </c>
      <c r="F12" s="425" t="s">
        <v>331</v>
      </c>
      <c r="G12" s="425"/>
      <c r="H12" s="425"/>
      <c r="I12" s="418" t="s">
        <v>299</v>
      </c>
      <c r="J12" s="404" t="s">
        <v>300</v>
      </c>
      <c r="K12" s="404"/>
      <c r="L12" s="404" t="s">
        <v>301</v>
      </c>
      <c r="M12" s="404" t="s">
        <v>302</v>
      </c>
      <c r="N12" s="428" t="s">
        <v>303</v>
      </c>
      <c r="O12" s="120"/>
      <c r="P12" s="152"/>
      <c r="Q12" s="125"/>
      <c r="R12" s="125"/>
      <c r="S12" s="125"/>
      <c r="T12" s="125"/>
    </row>
    <row r="13" spans="1:20" ht="15" customHeight="1">
      <c r="A13" s="115"/>
      <c r="B13" s="115"/>
      <c r="C13" s="80"/>
      <c r="D13" s="119"/>
      <c r="E13" s="437"/>
      <c r="F13" s="414" t="s">
        <v>354</v>
      </c>
      <c r="G13" s="414" t="s">
        <v>304</v>
      </c>
      <c r="H13" s="414"/>
      <c r="I13" s="419"/>
      <c r="J13" s="402"/>
      <c r="K13" s="402"/>
      <c r="L13" s="402"/>
      <c r="M13" s="402"/>
      <c r="N13" s="429"/>
      <c r="O13" s="120"/>
      <c r="P13" s="152"/>
      <c r="Q13" s="125"/>
      <c r="R13" s="125"/>
      <c r="S13" s="125"/>
      <c r="T13" s="125"/>
    </row>
    <row r="14" spans="1:20" ht="33.75" customHeight="1">
      <c r="A14" s="115"/>
      <c r="B14" s="115"/>
      <c r="C14" s="80"/>
      <c r="D14" s="119"/>
      <c r="E14" s="437"/>
      <c r="F14" s="414"/>
      <c r="G14" s="140" t="s">
        <v>355</v>
      </c>
      <c r="H14" s="140" t="s">
        <v>356</v>
      </c>
      <c r="I14" s="419"/>
      <c r="J14" s="402" t="s">
        <v>305</v>
      </c>
      <c r="K14" s="402" t="s">
        <v>306</v>
      </c>
      <c r="L14" s="402"/>
      <c r="M14" s="402"/>
      <c r="N14" s="429"/>
      <c r="O14" s="120"/>
      <c r="Q14" s="125"/>
      <c r="R14" s="125"/>
      <c r="S14" s="125"/>
      <c r="T14" s="125"/>
    </row>
    <row r="15" spans="1:20" ht="15" customHeight="1" thickBot="1">
      <c r="A15" s="115"/>
      <c r="B15" s="115"/>
      <c r="C15" s="80"/>
      <c r="D15" s="119"/>
      <c r="E15" s="316" t="s">
        <v>490</v>
      </c>
      <c r="F15" s="142" t="s">
        <v>353</v>
      </c>
      <c r="G15" s="142" t="s">
        <v>353</v>
      </c>
      <c r="H15" s="142" t="s">
        <v>329</v>
      </c>
      <c r="I15" s="420"/>
      <c r="J15" s="403"/>
      <c r="K15" s="403"/>
      <c r="L15" s="403"/>
      <c r="M15" s="403"/>
      <c r="N15" s="430"/>
      <c r="O15" s="120"/>
      <c r="Q15" s="125"/>
      <c r="R15" s="125"/>
      <c r="S15" s="125"/>
      <c r="T15" s="125"/>
    </row>
    <row r="16" spans="1:20" ht="12" thickBot="1">
      <c r="A16" s="115"/>
      <c r="B16" s="115"/>
      <c r="C16" s="80"/>
      <c r="D16" s="119"/>
      <c r="E16" s="136">
        <v>1</v>
      </c>
      <c r="F16" s="138">
        <v>2</v>
      </c>
      <c r="G16" s="138">
        <v>3</v>
      </c>
      <c r="H16" s="138">
        <v>4</v>
      </c>
      <c r="I16" s="138">
        <v>5</v>
      </c>
      <c r="J16" s="138">
        <v>6</v>
      </c>
      <c r="K16" s="138">
        <v>7</v>
      </c>
      <c r="L16" s="138">
        <v>8</v>
      </c>
      <c r="M16" s="138">
        <v>9</v>
      </c>
      <c r="N16" s="139">
        <v>10</v>
      </c>
      <c r="O16" s="120"/>
      <c r="Q16" s="125"/>
      <c r="R16" s="125"/>
      <c r="S16" s="125"/>
      <c r="T16" s="125"/>
    </row>
    <row r="17" spans="1:20" ht="12" thickBot="1">
      <c r="A17" s="124" t="s">
        <v>292</v>
      </c>
      <c r="B17" s="115"/>
      <c r="C17" s="80"/>
      <c r="D17" s="119"/>
      <c r="E17" s="273"/>
      <c r="F17" s="273"/>
      <c r="G17" s="273"/>
      <c r="H17" s="273"/>
      <c r="I17" s="273"/>
      <c r="J17" s="273"/>
      <c r="K17" s="273"/>
      <c r="L17" s="273"/>
      <c r="M17" s="273"/>
      <c r="N17" s="273"/>
      <c r="O17" s="120"/>
      <c r="Q17" s="125"/>
      <c r="R17" s="125"/>
      <c r="S17" s="125"/>
      <c r="T17" s="125"/>
    </row>
    <row r="18" spans="1:20" ht="22.5">
      <c r="A18" s="167"/>
      <c r="B18" s="167">
        <f>ROW(B19)-ROW()</f>
        <v>1</v>
      </c>
      <c r="C18" s="133"/>
      <c r="D18" s="119"/>
      <c r="E18" s="284"/>
      <c r="F18" s="285"/>
      <c r="G18" s="285"/>
      <c r="H18" s="286"/>
      <c r="I18" s="287" t="s">
        <v>366</v>
      </c>
      <c r="J18" s="311"/>
      <c r="K18" s="312"/>
      <c r="L18" s="311"/>
      <c r="M18" s="311"/>
      <c r="N18" s="288"/>
      <c r="O18" s="120"/>
      <c r="Q18" s="125"/>
      <c r="R18" s="125"/>
      <c r="S18" s="125"/>
      <c r="T18" s="125"/>
    </row>
    <row r="19" spans="1:15" ht="12.75" customHeight="1" thickBot="1">
      <c r="A19" s="167">
        <f>ROW()-ROW(A18)</f>
        <v>1</v>
      </c>
      <c r="B19" s="167">
        <v>1</v>
      </c>
      <c r="C19" s="133"/>
      <c r="D19" s="174"/>
      <c r="E19" s="199"/>
      <c r="F19" s="282" t="s">
        <v>293</v>
      </c>
      <c r="G19" s="282"/>
      <c r="H19" s="282"/>
      <c r="I19" s="282"/>
      <c r="J19" s="282"/>
      <c r="K19" s="282"/>
      <c r="L19" s="282"/>
      <c r="M19" s="282"/>
      <c r="N19" s="283"/>
      <c r="O19" s="120"/>
    </row>
    <row r="20" spans="1:20" ht="11.25">
      <c r="A20" s="124" t="s">
        <v>291</v>
      </c>
      <c r="B20" s="115"/>
      <c r="C20" s="80"/>
      <c r="D20" s="119"/>
      <c r="E20" s="133"/>
      <c r="F20" s="133"/>
      <c r="G20" s="133"/>
      <c r="H20" s="133"/>
      <c r="I20" s="133"/>
      <c r="J20" s="133"/>
      <c r="K20" s="134"/>
      <c r="L20" s="134"/>
      <c r="M20" s="134"/>
      <c r="N20" s="134"/>
      <c r="O20" s="120"/>
      <c r="Q20" s="125"/>
      <c r="R20" s="125"/>
      <c r="S20" s="125"/>
      <c r="T20" s="125"/>
    </row>
    <row r="21" spans="1:20" ht="11.25">
      <c r="A21" s="124"/>
      <c r="B21" s="115"/>
      <c r="C21" s="80"/>
      <c r="D21" s="119"/>
      <c r="E21" s="454" t="str">
        <f>IF('Ссылки на публикации'!H17="","",'Ссылки на публикации'!H17)</f>
        <v>http://www.tarifspb.ru</v>
      </c>
      <c r="F21" s="454"/>
      <c r="G21" s="454"/>
      <c r="H21" s="454"/>
      <c r="I21" s="454"/>
      <c r="J21" s="454"/>
      <c r="K21" s="454"/>
      <c r="L21" s="454"/>
      <c r="M21" s="454"/>
      <c r="N21" s="454"/>
      <c r="O21" s="120"/>
      <c r="Q21" s="125"/>
      <c r="R21" s="125"/>
      <c r="S21" s="125"/>
      <c r="T21" s="125"/>
    </row>
    <row r="22" spans="1:20" ht="11.25">
      <c r="A22" s="124"/>
      <c r="B22" s="115"/>
      <c r="C22" s="80"/>
      <c r="D22" s="119"/>
      <c r="E22" s="241"/>
      <c r="F22" s="241"/>
      <c r="G22" s="241"/>
      <c r="H22" s="241"/>
      <c r="I22" s="241"/>
      <c r="J22" s="241"/>
      <c r="K22" s="241"/>
      <c r="L22" s="241"/>
      <c r="M22" s="241"/>
      <c r="N22" s="241"/>
      <c r="O22" s="120"/>
      <c r="Q22" s="125"/>
      <c r="R22" s="125"/>
      <c r="S22" s="125"/>
      <c r="T22" s="125"/>
    </row>
    <row r="23" spans="1:20" s="247" customFormat="1" ht="24.75" customHeight="1">
      <c r="A23" s="243"/>
      <c r="B23" s="243"/>
      <c r="C23" s="244"/>
      <c r="D23" s="245"/>
      <c r="E23" s="165" t="s">
        <v>315</v>
      </c>
      <c r="F23" s="424" t="s">
        <v>316</v>
      </c>
      <c r="G23" s="424"/>
      <c r="H23" s="424"/>
      <c r="I23" s="424"/>
      <c r="J23" s="424"/>
      <c r="K23" s="424"/>
      <c r="L23" s="424"/>
      <c r="M23" s="424"/>
      <c r="N23" s="424"/>
      <c r="O23" s="246"/>
      <c r="Q23" s="248"/>
      <c r="R23" s="248"/>
      <c r="S23" s="248"/>
      <c r="T23" s="248"/>
    </row>
    <row r="24" spans="1:15" ht="11.25">
      <c r="A24" s="124"/>
      <c r="B24" s="115"/>
      <c r="C24" s="80"/>
      <c r="D24" s="121"/>
      <c r="E24" s="122"/>
      <c r="F24" s="122"/>
      <c r="G24" s="122"/>
      <c r="H24" s="122"/>
      <c r="I24" s="122"/>
      <c r="J24" s="122"/>
      <c r="K24" s="122"/>
      <c r="L24" s="122"/>
      <c r="M24" s="122"/>
      <c r="N24" s="122"/>
      <c r="O24" s="123"/>
    </row>
  </sheetData>
  <sheetProtection password="E4D4" sheet="1" scenarios="1" formatColumns="0" formatRows="0"/>
  <mergeCells count="17">
    <mergeCell ref="F23:N23"/>
    <mergeCell ref="E7:N7"/>
    <mergeCell ref="E8:N8"/>
    <mergeCell ref="E10:N10"/>
    <mergeCell ref="E12:E14"/>
    <mergeCell ref="F12:H12"/>
    <mergeCell ref="I12:I15"/>
    <mergeCell ref="J12:K13"/>
    <mergeCell ref="L12:L15"/>
    <mergeCell ref="M12:M15"/>
    <mergeCell ref="E9:N9"/>
    <mergeCell ref="F13:F14"/>
    <mergeCell ref="G13:H13"/>
    <mergeCell ref="J14:J15"/>
    <mergeCell ref="K14:K15"/>
    <mergeCell ref="E21:N21"/>
    <mergeCell ref="N12:N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14">
    <pageSetUpPr fitToPage="1"/>
  </sheetPr>
  <dimension ref="A1:M23"/>
  <sheetViews>
    <sheetView showGridLines="0" zoomScalePageLayoutView="0" workbookViewId="0" topLeftCell="C13">
      <selection activeCell="F20" sqref="F20"/>
    </sheetView>
  </sheetViews>
  <sheetFormatPr defaultColWidth="9.140625" defaultRowHeight="11.25"/>
  <cols>
    <col min="1" max="2" width="8.140625" style="169" hidden="1" customWidth="1"/>
    <col min="3" max="3" width="9.00390625" style="79" bestFit="1" customWidth="1"/>
    <col min="5" max="5" width="8.7109375" style="0" customWidth="1"/>
    <col min="6" max="6" width="81.28125" style="0" customWidth="1"/>
  </cols>
  <sheetData>
    <row r="1" spans="1:6" s="116" customFormat="1" ht="32.25" customHeight="1" hidden="1">
      <c r="A1" s="167">
        <f>ID</f>
        <v>26424110</v>
      </c>
      <c r="B1" s="167"/>
      <c r="C1" s="115"/>
      <c r="D1" s="115"/>
      <c r="E1" s="124"/>
      <c r="F1" s="115"/>
    </row>
    <row r="2" spans="1:3" s="116" customFormat="1" ht="32.25" customHeight="1" hidden="1">
      <c r="A2" s="167"/>
      <c r="B2" s="167"/>
      <c r="C2" s="115"/>
    </row>
    <row r="3" spans="1:6" s="116" customFormat="1" ht="32.25" customHeight="1" hidden="1">
      <c r="A3" s="167"/>
      <c r="B3" s="167"/>
      <c r="C3" s="115"/>
      <c r="D3" s="115"/>
      <c r="E3" s="115"/>
      <c r="F3" s="115"/>
    </row>
    <row r="4" spans="1:7" ht="11.25">
      <c r="A4" s="167"/>
      <c r="B4" s="167"/>
      <c r="C4" s="80"/>
      <c r="D4" s="117"/>
      <c r="E4" s="118"/>
      <c r="F4" s="118"/>
      <c r="G4" s="132" t="str">
        <f>FORMID</f>
        <v>WARM.OPENINFO.TARIF.4.178</v>
      </c>
    </row>
    <row r="5" spans="1:7" ht="11.25">
      <c r="A5" s="167"/>
      <c r="B5" s="167"/>
      <c r="C5" s="80"/>
      <c r="D5" s="119"/>
      <c r="E5" s="37"/>
      <c r="F5" s="37"/>
      <c r="G5" s="147" t="s">
        <v>332</v>
      </c>
    </row>
    <row r="6" spans="1:7" ht="12" thickBot="1">
      <c r="A6" s="167"/>
      <c r="B6" s="167"/>
      <c r="C6" s="80"/>
      <c r="D6" s="119"/>
      <c r="E6" s="37"/>
      <c r="F6" s="37"/>
      <c r="G6" s="147"/>
    </row>
    <row r="7" spans="1:12" s="162" customFormat="1" ht="43.5" customHeight="1">
      <c r="A7" s="168"/>
      <c r="B7" s="168"/>
      <c r="C7" s="159"/>
      <c r="D7" s="160"/>
      <c r="E7" s="408" t="s">
        <v>364</v>
      </c>
      <c r="F7" s="410"/>
      <c r="G7" s="161"/>
      <c r="I7" s="163"/>
      <c r="J7" s="163"/>
      <c r="K7" s="163"/>
      <c r="L7" s="163"/>
    </row>
    <row r="8" spans="1:12" s="162" customFormat="1" ht="12.75">
      <c r="A8" s="168"/>
      <c r="B8" s="168"/>
      <c r="C8" s="159"/>
      <c r="D8" s="160"/>
      <c r="E8" s="405" t="str">
        <f>COMPANY</f>
        <v>ООО "Газпром трансгаз Санкт-Петербург"</v>
      </c>
      <c r="F8" s="407"/>
      <c r="G8" s="161"/>
      <c r="I8" s="163"/>
      <c r="J8" s="163"/>
      <c r="K8" s="163"/>
      <c r="L8" s="163"/>
    </row>
    <row r="9" spans="1:12" ht="12" thickBot="1">
      <c r="A9" s="167"/>
      <c r="B9" s="167"/>
      <c r="C9" s="80"/>
      <c r="D9" s="119"/>
      <c r="E9" s="455"/>
      <c r="F9" s="456"/>
      <c r="G9" s="120"/>
      <c r="I9" s="125"/>
      <c r="J9" s="125"/>
      <c r="K9" s="125"/>
      <c r="L9" s="125"/>
    </row>
    <row r="10" spans="1:12" ht="12" thickBot="1">
      <c r="A10" s="167"/>
      <c r="B10" s="167"/>
      <c r="C10" s="80"/>
      <c r="D10" s="119"/>
      <c r="E10" s="37"/>
      <c r="F10" s="37"/>
      <c r="G10" s="120"/>
      <c r="I10" s="125"/>
      <c r="J10" s="125"/>
      <c r="K10" s="125"/>
      <c r="L10" s="125"/>
    </row>
    <row r="11" spans="1:12" ht="43.5" customHeight="1">
      <c r="A11" s="167"/>
      <c r="B11" s="167"/>
      <c r="C11" s="80"/>
      <c r="D11" s="119"/>
      <c r="E11" s="457" t="s">
        <v>363</v>
      </c>
      <c r="F11" s="458"/>
      <c r="G11" s="120"/>
      <c r="I11" s="125"/>
      <c r="J11" s="125"/>
      <c r="K11" s="125"/>
      <c r="L11" s="125"/>
    </row>
    <row r="12" spans="1:12" ht="12" thickBot="1">
      <c r="A12" s="124" t="s">
        <v>292</v>
      </c>
      <c r="B12" s="167"/>
      <c r="C12" s="80"/>
      <c r="D12" s="119"/>
      <c r="E12" s="170"/>
      <c r="F12" s="170"/>
      <c r="G12" s="120"/>
      <c r="I12" s="125"/>
      <c r="J12" s="125"/>
      <c r="K12" s="125"/>
      <c r="L12" s="125"/>
    </row>
    <row r="13" spans="1:12" ht="15.75" customHeight="1">
      <c r="A13" s="167"/>
      <c r="B13" s="167">
        <f aca="true" t="shared" si="0" ref="B13:B18">ROW(B14)-ROW()</f>
        <v>1</v>
      </c>
      <c r="C13" s="133"/>
      <c r="D13" s="174"/>
      <c r="E13" s="272" t="str">
        <f aca="true" t="shared" si="1" ref="E13:E19">ROW()-ROW($E$13)+1&amp;"."</f>
        <v>1.</v>
      </c>
      <c r="F13" s="351" t="s">
        <v>626</v>
      </c>
      <c r="G13" s="173"/>
      <c r="I13" s="125"/>
      <c r="J13" s="125"/>
      <c r="K13" s="125"/>
      <c r="L13" s="125"/>
    </row>
    <row r="14" spans="1:12" s="342" customFormat="1" ht="70.5" customHeight="1">
      <c r="A14" s="346">
        <f aca="true" t="shared" si="2" ref="A14:A20">ROW()-ROW(A13)</f>
        <v>1</v>
      </c>
      <c r="B14" s="346">
        <f t="shared" si="0"/>
        <v>1</v>
      </c>
      <c r="C14" s="133" t="s">
        <v>440</v>
      </c>
      <c r="D14" s="348"/>
      <c r="E14" s="353" t="str">
        <f t="shared" si="1"/>
        <v>2.</v>
      </c>
      <c r="F14" s="351" t="s">
        <v>627</v>
      </c>
      <c r="G14" s="347"/>
      <c r="I14" s="343"/>
      <c r="J14" s="343"/>
      <c r="K14" s="343"/>
      <c r="L14" s="343"/>
    </row>
    <row r="15" spans="1:12" s="342" customFormat="1" ht="39" customHeight="1">
      <c r="A15" s="346">
        <f t="shared" si="2"/>
        <v>1</v>
      </c>
      <c r="B15" s="346">
        <f t="shared" si="0"/>
        <v>1</v>
      </c>
      <c r="C15" s="133" t="s">
        <v>440</v>
      </c>
      <c r="D15" s="348"/>
      <c r="E15" s="353" t="str">
        <f t="shared" si="1"/>
        <v>3.</v>
      </c>
      <c r="F15" s="351" t="s">
        <v>628</v>
      </c>
      <c r="G15" s="347"/>
      <c r="I15" s="343"/>
      <c r="J15" s="343"/>
      <c r="K15" s="343"/>
      <c r="L15" s="343"/>
    </row>
    <row r="16" spans="1:12" s="342" customFormat="1" ht="82.5" customHeight="1">
      <c r="A16" s="346">
        <f t="shared" si="2"/>
        <v>1</v>
      </c>
      <c r="B16" s="346">
        <f t="shared" si="0"/>
        <v>1</v>
      </c>
      <c r="C16" s="133" t="s">
        <v>440</v>
      </c>
      <c r="D16" s="348"/>
      <c r="E16" s="353" t="str">
        <f t="shared" si="1"/>
        <v>4.</v>
      </c>
      <c r="F16" s="351" t="s">
        <v>629</v>
      </c>
      <c r="G16" s="347"/>
      <c r="I16" s="343"/>
      <c r="J16" s="343"/>
      <c r="K16" s="343"/>
      <c r="L16" s="343"/>
    </row>
    <row r="17" spans="1:12" s="342" customFormat="1" ht="79.5">
      <c r="A17" s="346">
        <f t="shared" si="2"/>
        <v>1</v>
      </c>
      <c r="B17" s="346">
        <f t="shared" si="0"/>
        <v>1</v>
      </c>
      <c r="C17" s="133" t="s">
        <v>440</v>
      </c>
      <c r="D17" s="348"/>
      <c r="E17" s="353" t="str">
        <f t="shared" si="1"/>
        <v>5.</v>
      </c>
      <c r="F17" s="351" t="s">
        <v>630</v>
      </c>
      <c r="G17" s="347"/>
      <c r="I17" s="343"/>
      <c r="J17" s="343"/>
      <c r="K17" s="343"/>
      <c r="L17" s="343"/>
    </row>
    <row r="18" spans="1:12" s="342" customFormat="1" ht="70.5" customHeight="1">
      <c r="A18" s="346">
        <f t="shared" si="2"/>
        <v>1</v>
      </c>
      <c r="B18" s="346">
        <f t="shared" si="0"/>
        <v>1</v>
      </c>
      <c r="C18" s="133" t="s">
        <v>440</v>
      </c>
      <c r="D18" s="348"/>
      <c r="E18" s="353" t="str">
        <f t="shared" si="1"/>
        <v>6.</v>
      </c>
      <c r="F18" s="351" t="s">
        <v>631</v>
      </c>
      <c r="G18" s="347"/>
      <c r="I18" s="343"/>
      <c r="J18" s="343"/>
      <c r="K18" s="343"/>
      <c r="L18" s="343"/>
    </row>
    <row r="19" spans="1:12" s="342" customFormat="1" ht="50.25" customHeight="1">
      <c r="A19" s="346">
        <f t="shared" si="2"/>
        <v>1</v>
      </c>
      <c r="B19" s="346">
        <f>ROW(A20)-ROW()</f>
        <v>1</v>
      </c>
      <c r="C19" s="133" t="s">
        <v>440</v>
      </c>
      <c r="D19" s="348"/>
      <c r="E19" s="353" t="str">
        <f t="shared" si="1"/>
        <v>7.</v>
      </c>
      <c r="F19" s="351" t="s">
        <v>632</v>
      </c>
      <c r="G19" s="347"/>
      <c r="I19" s="343"/>
      <c r="J19" s="343"/>
      <c r="K19" s="343"/>
      <c r="L19" s="343"/>
    </row>
    <row r="20" spans="1:12" ht="12.75" customHeight="1" thickBot="1">
      <c r="A20" s="167">
        <f t="shared" si="2"/>
        <v>1</v>
      </c>
      <c r="B20" s="167">
        <v>1</v>
      </c>
      <c r="C20" s="133"/>
      <c r="D20" s="174"/>
      <c r="E20" s="199"/>
      <c r="F20" s="203" t="s">
        <v>293</v>
      </c>
      <c r="G20" s="173"/>
      <c r="I20" s="125"/>
      <c r="J20" s="125"/>
      <c r="K20" s="125"/>
      <c r="L20" s="125"/>
    </row>
    <row r="21" spans="1:12" ht="12.75" customHeight="1">
      <c r="A21" s="124" t="s">
        <v>291</v>
      </c>
      <c r="B21" s="167"/>
      <c r="C21" s="133"/>
      <c r="D21" s="119"/>
      <c r="E21" s="171"/>
      <c r="F21" s="172"/>
      <c r="G21" s="120"/>
      <c r="I21" s="125"/>
      <c r="J21" s="125"/>
      <c r="K21" s="125"/>
      <c r="L21" s="125"/>
    </row>
    <row r="22" spans="1:13" ht="36" customHeight="1">
      <c r="A22" s="167"/>
      <c r="B22" s="167"/>
      <c r="C22" s="133"/>
      <c r="D22" s="119"/>
      <c r="E22" s="165" t="s">
        <v>315</v>
      </c>
      <c r="F22" s="166" t="s">
        <v>365</v>
      </c>
      <c r="G22" s="120"/>
      <c r="H22" s="164"/>
      <c r="I22" s="164"/>
      <c r="J22" s="164"/>
      <c r="K22" s="164"/>
      <c r="L22" s="164"/>
      <c r="M22" s="164"/>
    </row>
    <row r="23" spans="1:7" ht="11.25">
      <c r="A23" s="124"/>
      <c r="B23" s="167"/>
      <c r="C23" s="80"/>
      <c r="D23" s="121"/>
      <c r="E23" s="122"/>
      <c r="F23" s="122"/>
      <c r="G23" s="123"/>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20:F21">
      <formula1>-100000000000000000000</formula1>
      <formula2>100000000000000000000</formula2>
    </dataValidation>
    <dataValidation type="textLength" allowBlank="1" showInputMessage="1" showErrorMessage="1" sqref="F13:F19">
      <formula1>0</formula1>
      <formula2>900</formula2>
    </dataValidation>
  </dataValidations>
  <hyperlinks>
    <hyperlink ref="F20" location="'СТ-ТС.24'!A1" display="Добавить"/>
    <hyperlink ref="C14" location="'СТ-ТС.24'!A1" display="Удалить"/>
    <hyperlink ref="C15" location="'СТ-ТС.24'!A1" display="Удалить"/>
    <hyperlink ref="C16" location="'СТ-ТС.24'!A1" display="Удалить"/>
    <hyperlink ref="C17" location="'СТ-ТС.24'!A1" display="Удалить"/>
    <hyperlink ref="C18" location="'СТ-ТС.24'!A1" display="Удалить"/>
    <hyperlink ref="C19"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G28" sqref="G28"/>
    </sheetView>
  </sheetViews>
  <sheetFormatPr defaultColWidth="9.140625" defaultRowHeight="11.25"/>
  <cols>
    <col min="1" max="2" width="8.140625" style="169" hidden="1" customWidth="1"/>
    <col min="3" max="3" width="9.00390625" style="79" bestFit="1" customWidth="1"/>
    <col min="5" max="5" width="8.7109375" style="0" customWidth="1"/>
    <col min="6" max="6" width="56.421875" style="0" customWidth="1"/>
    <col min="7" max="7" width="43.57421875" style="0" customWidth="1"/>
  </cols>
  <sheetData>
    <row r="1" spans="1:7" s="116" customFormat="1" ht="32.25" customHeight="1" hidden="1">
      <c r="A1" s="167">
        <f>ID</f>
        <v>26424110</v>
      </c>
      <c r="B1" s="167"/>
      <c r="C1" s="115"/>
      <c r="D1" s="115"/>
      <c r="E1" s="124"/>
      <c r="F1" s="124"/>
      <c r="G1" s="115"/>
    </row>
    <row r="2" spans="1:3" s="116" customFormat="1" ht="32.25" customHeight="1" hidden="1">
      <c r="A2" s="167"/>
      <c r="B2" s="167"/>
      <c r="C2" s="115"/>
    </row>
    <row r="3" spans="1:7" s="116" customFormat="1" ht="32.25" customHeight="1" hidden="1">
      <c r="A3" s="167"/>
      <c r="B3" s="167"/>
      <c r="C3" s="115"/>
      <c r="D3" s="115"/>
      <c r="E3" s="115"/>
      <c r="F3" s="115"/>
      <c r="G3" s="115"/>
    </row>
    <row r="4" spans="1:8" ht="11.25">
      <c r="A4" s="167"/>
      <c r="B4" s="167"/>
      <c r="C4" s="80"/>
      <c r="D4" s="117"/>
      <c r="E4" s="118"/>
      <c r="F4" s="118"/>
      <c r="G4" s="118"/>
      <c r="H4" s="132" t="str">
        <f>FORMID</f>
        <v>WARM.OPENINFO.TARIF.4.178</v>
      </c>
    </row>
    <row r="5" spans="1:8" ht="11.25">
      <c r="A5" s="167"/>
      <c r="B5" s="167"/>
      <c r="C5" s="80"/>
      <c r="D5" s="119"/>
      <c r="E5" s="37"/>
      <c r="F5" s="37"/>
      <c r="G5" s="37"/>
      <c r="H5" s="147" t="s">
        <v>336</v>
      </c>
    </row>
    <row r="6" spans="1:8" ht="12" thickBot="1">
      <c r="A6" s="167"/>
      <c r="B6" s="167"/>
      <c r="C6" s="80"/>
      <c r="D6" s="119"/>
      <c r="E6" s="37"/>
      <c r="F6" s="37"/>
      <c r="G6" s="37"/>
      <c r="H6" s="147"/>
    </row>
    <row r="7" spans="1:13" s="162" customFormat="1" ht="43.5" customHeight="1">
      <c r="A7" s="168"/>
      <c r="B7" s="168"/>
      <c r="C7" s="159"/>
      <c r="D7" s="160"/>
      <c r="E7" s="408" t="s">
        <v>372</v>
      </c>
      <c r="F7" s="409"/>
      <c r="G7" s="410"/>
      <c r="H7" s="161"/>
      <c r="J7" s="163"/>
      <c r="K7" s="163"/>
      <c r="L7" s="163"/>
      <c r="M7" s="163"/>
    </row>
    <row r="8" spans="1:13" s="162" customFormat="1" ht="12.75">
      <c r="A8" s="168"/>
      <c r="B8" s="168"/>
      <c r="C8" s="159"/>
      <c r="D8" s="160"/>
      <c r="E8" s="405" t="str">
        <f>COMPANY</f>
        <v>ООО "Газпром трансгаз Санкт-Петербург"</v>
      </c>
      <c r="F8" s="406"/>
      <c r="G8" s="407"/>
      <c r="H8" s="161"/>
      <c r="J8" s="163"/>
      <c r="K8" s="163"/>
      <c r="L8" s="163"/>
      <c r="M8" s="163"/>
    </row>
    <row r="9" spans="1:13" ht="12" thickBot="1">
      <c r="A9" s="167"/>
      <c r="B9" s="167"/>
      <c r="C9" s="80"/>
      <c r="D9" s="119"/>
      <c r="E9" s="455" t="str">
        <f>KIND_ACTIVITY</f>
        <v>Производство тепловой энергии</v>
      </c>
      <c r="F9" s="459"/>
      <c r="G9" s="456"/>
      <c r="H9" s="120"/>
      <c r="J9" s="125"/>
      <c r="K9" s="125"/>
      <c r="L9" s="125"/>
      <c r="M9" s="125"/>
    </row>
    <row r="10" spans="1:13" ht="12" thickBot="1">
      <c r="A10" s="167"/>
      <c r="B10" s="167"/>
      <c r="C10" s="80"/>
      <c r="D10" s="119"/>
      <c r="E10" s="460"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60"/>
      <c r="G10" s="460"/>
      <c r="H10" s="120"/>
      <c r="J10" s="125"/>
      <c r="K10" s="125"/>
      <c r="L10" s="125"/>
      <c r="M10" s="125"/>
    </row>
    <row r="11" spans="1:13" ht="29.25" customHeight="1">
      <c r="A11" s="167"/>
      <c r="B11" s="167"/>
      <c r="C11" s="133"/>
      <c r="D11" s="119"/>
      <c r="E11" s="186" t="s">
        <v>333</v>
      </c>
      <c r="F11" s="187" t="s">
        <v>337</v>
      </c>
      <c r="G11" s="195"/>
      <c r="H11" s="120"/>
      <c r="J11" s="125"/>
      <c r="K11" s="125"/>
      <c r="L11" s="125"/>
      <c r="M11" s="125"/>
    </row>
    <row r="12" spans="1:13" ht="15" customHeight="1">
      <c r="A12" s="167"/>
      <c r="B12" s="167"/>
      <c r="C12" s="133"/>
      <c r="D12" s="119"/>
      <c r="E12" s="192"/>
      <c r="F12" s="221" t="s">
        <v>390</v>
      </c>
      <c r="G12" s="291" t="s">
        <v>613</v>
      </c>
      <c r="H12" s="120"/>
      <c r="J12" s="125"/>
      <c r="K12" s="125"/>
      <c r="L12" s="125"/>
      <c r="M12" s="125"/>
    </row>
    <row r="13" spans="1:13" ht="15" customHeight="1">
      <c r="A13" s="167"/>
      <c r="B13" s="167"/>
      <c r="C13" s="133"/>
      <c r="D13" s="119"/>
      <c r="E13" s="210"/>
      <c r="F13" s="461" t="s">
        <v>622</v>
      </c>
      <c r="G13" s="462"/>
      <c r="H13" s="173"/>
      <c r="J13" s="125"/>
      <c r="K13" s="125"/>
      <c r="L13" s="125"/>
      <c r="M13" s="125"/>
    </row>
    <row r="14" spans="1:13" ht="33.75">
      <c r="A14" s="167"/>
      <c r="B14" s="167"/>
      <c r="C14" s="133"/>
      <c r="D14" s="119"/>
      <c r="E14" s="188" t="s">
        <v>334</v>
      </c>
      <c r="F14" s="222" t="s">
        <v>338</v>
      </c>
      <c r="G14" s="292"/>
      <c r="H14" s="120"/>
      <c r="J14" s="125"/>
      <c r="K14" s="125"/>
      <c r="L14" s="125"/>
      <c r="M14" s="125"/>
    </row>
    <row r="15" spans="1:12" ht="28.5" customHeight="1" hidden="1">
      <c r="A15" s="167"/>
      <c r="B15" s="167">
        <f>ROW(B16)-ROW()</f>
        <v>1</v>
      </c>
      <c r="C15" s="133" t="s">
        <v>440</v>
      </c>
      <c r="D15" s="174"/>
      <c r="E15" s="192" t="str">
        <f>"2."&amp;ROW()-ROW($E$15)+1&amp;"."</f>
        <v>2.1.</v>
      </c>
      <c r="F15" s="194"/>
      <c r="G15" s="193"/>
      <c r="H15" s="120"/>
      <c r="I15" s="125"/>
      <c r="J15" s="125"/>
      <c r="K15" s="125"/>
      <c r="L15" s="125"/>
    </row>
    <row r="16" spans="1:12" ht="12.75" customHeight="1">
      <c r="A16" s="167">
        <f>ROW()-ROW(A15)</f>
        <v>1</v>
      </c>
      <c r="B16" s="167">
        <v>0</v>
      </c>
      <c r="C16" s="133"/>
      <c r="D16" s="174"/>
      <c r="E16" s="200"/>
      <c r="F16" s="202" t="s">
        <v>293</v>
      </c>
      <c r="G16" s="201"/>
      <c r="H16" s="120"/>
      <c r="I16" s="125"/>
      <c r="J16" s="125"/>
      <c r="K16" s="125"/>
      <c r="L16" s="125"/>
    </row>
    <row r="17" spans="1:13" ht="68.25">
      <c r="A17" s="167"/>
      <c r="B17" s="167"/>
      <c r="C17" s="133"/>
      <c r="D17" s="119"/>
      <c r="E17" s="188" t="s">
        <v>335</v>
      </c>
      <c r="F17" s="189" t="s">
        <v>374</v>
      </c>
      <c r="G17" s="185"/>
      <c r="H17" s="120"/>
      <c r="J17" s="125"/>
      <c r="K17" s="125"/>
      <c r="L17" s="125"/>
      <c r="M17" s="125"/>
    </row>
    <row r="18" spans="1:13" s="183" customFormat="1" ht="34.5" thickBot="1">
      <c r="A18" s="179"/>
      <c r="B18" s="179"/>
      <c r="C18" s="180"/>
      <c r="D18" s="181"/>
      <c r="E18" s="190" t="s">
        <v>339</v>
      </c>
      <c r="F18" s="191" t="s">
        <v>375</v>
      </c>
      <c r="G18" s="352" t="s">
        <v>623</v>
      </c>
      <c r="H18" s="182"/>
      <c r="J18" s="184"/>
      <c r="K18" s="184"/>
      <c r="L18" s="184"/>
      <c r="M18" s="184"/>
    </row>
    <row r="19" spans="1:13" ht="12.75" customHeight="1">
      <c r="A19" s="124" t="s">
        <v>291</v>
      </c>
      <c r="B19" s="167"/>
      <c r="C19" s="133"/>
      <c r="D19" s="119"/>
      <c r="E19" s="171"/>
      <c r="F19" s="171"/>
      <c r="G19" s="172"/>
      <c r="H19" s="120"/>
      <c r="J19" s="125"/>
      <c r="K19" s="125"/>
      <c r="L19" s="125"/>
      <c r="M19" s="125"/>
    </row>
    <row r="20" spans="1:14" ht="36" customHeight="1">
      <c r="A20" s="167"/>
      <c r="B20" s="167"/>
      <c r="C20" s="133"/>
      <c r="D20" s="119"/>
      <c r="E20" s="165" t="s">
        <v>315</v>
      </c>
      <c r="F20" s="424" t="s">
        <v>365</v>
      </c>
      <c r="G20" s="424"/>
      <c r="H20" s="120"/>
      <c r="I20" s="164"/>
      <c r="J20" s="164"/>
      <c r="K20" s="164"/>
      <c r="L20" s="164"/>
      <c r="M20" s="164"/>
      <c r="N20" s="164"/>
    </row>
    <row r="21" spans="1:8" ht="11.25">
      <c r="A21" s="124"/>
      <c r="B21" s="167"/>
      <c r="C21" s="80"/>
      <c r="D21" s="121"/>
      <c r="E21" s="122"/>
      <c r="F21" s="122"/>
      <c r="G21" s="122"/>
      <c r="H21" s="123"/>
    </row>
  </sheetData>
  <sheetProtection password="E4D4" sheet="1" objects="1" scenarios="1" formatColumns="0" formatRows="0"/>
  <mergeCells count="6">
    <mergeCell ref="E7:G7"/>
    <mergeCell ref="E8:G8"/>
    <mergeCell ref="E9:G9"/>
    <mergeCell ref="F20:G20"/>
    <mergeCell ref="E10:G10"/>
    <mergeCell ref="F13:G13"/>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69" hidden="1" customWidth="1"/>
    <col min="3" max="3" width="9.00390625" style="79" bestFit="1" customWidth="1"/>
    <col min="5" max="9" width="21.421875" style="0" customWidth="1"/>
  </cols>
  <sheetData>
    <row r="1" spans="1:9" s="116" customFormat="1" ht="32.25" customHeight="1" hidden="1">
      <c r="A1" s="167">
        <f>ID</f>
        <v>26424110</v>
      </c>
      <c r="B1" s="167"/>
      <c r="C1" s="115"/>
      <c r="D1" s="115"/>
      <c r="E1" s="124"/>
      <c r="F1" s="124"/>
      <c r="G1" s="124"/>
      <c r="H1" s="124"/>
      <c r="I1" s="115"/>
    </row>
    <row r="2" spans="1:3" s="116" customFormat="1" ht="32.25" customHeight="1" hidden="1">
      <c r="A2" s="167"/>
      <c r="B2" s="167"/>
      <c r="C2" s="115"/>
    </row>
    <row r="3" spans="1:9" s="116" customFormat="1" ht="32.25" customHeight="1" hidden="1">
      <c r="A3" s="167"/>
      <c r="B3" s="167"/>
      <c r="C3" s="115"/>
      <c r="D3" s="115"/>
      <c r="E3" s="115"/>
      <c r="F3" s="115"/>
      <c r="G3" s="115"/>
      <c r="H3" s="115"/>
      <c r="I3" s="115"/>
    </row>
    <row r="4" spans="1:10" ht="11.25">
      <c r="A4" s="167"/>
      <c r="B4" s="167"/>
      <c r="C4" s="80"/>
      <c r="D4" s="117"/>
      <c r="E4" s="118"/>
      <c r="F4" s="118"/>
      <c r="G4" s="118"/>
      <c r="H4" s="118"/>
      <c r="I4" s="118"/>
      <c r="J4" s="132" t="str">
        <f>FORMID</f>
        <v>WARM.OPENINFO.TARIF.4.178</v>
      </c>
    </row>
    <row r="5" spans="1:10" ht="11.25">
      <c r="A5" s="167"/>
      <c r="B5" s="167"/>
      <c r="C5" s="80"/>
      <c r="D5" s="119"/>
      <c r="E5" s="37"/>
      <c r="F5" s="37"/>
      <c r="G5" s="37"/>
      <c r="H5" s="37"/>
      <c r="I5" s="37"/>
      <c r="J5" s="147"/>
    </row>
    <row r="6" spans="1:10" ht="12" thickBot="1">
      <c r="A6" s="167"/>
      <c r="B6" s="167"/>
      <c r="C6" s="80"/>
      <c r="D6" s="119"/>
      <c r="E6" s="37"/>
      <c r="F6" s="37"/>
      <c r="G6" s="37"/>
      <c r="H6" s="37"/>
      <c r="I6" s="37"/>
      <c r="J6" s="147"/>
    </row>
    <row r="7" spans="1:15" s="162" customFormat="1" ht="12.75">
      <c r="A7" s="168"/>
      <c r="B7" s="168"/>
      <c r="C7" s="159"/>
      <c r="D7" s="160"/>
      <c r="E7" s="408" t="s">
        <v>373</v>
      </c>
      <c r="F7" s="409"/>
      <c r="G7" s="409"/>
      <c r="H7" s="409"/>
      <c r="I7" s="410"/>
      <c r="J7" s="161"/>
      <c r="L7" s="163"/>
      <c r="M7" s="163"/>
      <c r="N7" s="163"/>
      <c r="O7" s="163"/>
    </row>
    <row r="8" spans="1:15" s="162" customFormat="1" ht="12.75">
      <c r="A8" s="168"/>
      <c r="B8" s="168"/>
      <c r="C8" s="159"/>
      <c r="D8" s="160"/>
      <c r="E8" s="405" t="str">
        <f>COMPANY</f>
        <v>ООО "Газпром трансгаз Санкт-Петербург"</v>
      </c>
      <c r="F8" s="406"/>
      <c r="G8" s="406"/>
      <c r="H8" s="406"/>
      <c r="I8" s="407"/>
      <c r="J8" s="161"/>
      <c r="L8" s="163"/>
      <c r="M8" s="163"/>
      <c r="N8" s="163"/>
      <c r="O8" s="163"/>
    </row>
    <row r="9" spans="1:15" ht="12" thickBot="1">
      <c r="A9" s="167"/>
      <c r="B9" s="167"/>
      <c r="C9" s="80"/>
      <c r="D9" s="119"/>
      <c r="E9" s="455" t="str">
        <f>KIND_ACTIVITY</f>
        <v>Производство тепловой энергии</v>
      </c>
      <c r="F9" s="459"/>
      <c r="G9" s="459"/>
      <c r="H9" s="459"/>
      <c r="I9" s="456"/>
      <c r="J9" s="120"/>
      <c r="L9" s="125"/>
      <c r="M9" s="125"/>
      <c r="N9" s="125"/>
      <c r="O9" s="125"/>
    </row>
    <row r="10" spans="1:15" ht="11.25">
      <c r="A10" s="167"/>
      <c r="B10" s="167"/>
      <c r="C10" s="80"/>
      <c r="D10" s="119"/>
      <c r="E10" s="81"/>
      <c r="F10" s="81"/>
      <c r="G10" s="81"/>
      <c r="H10" s="81"/>
      <c r="I10" s="81"/>
      <c r="J10" s="120"/>
      <c r="L10" s="125"/>
      <c r="M10" s="125"/>
      <c r="N10" s="125"/>
      <c r="O10" s="125"/>
    </row>
    <row r="11" spans="1:15" ht="11.25">
      <c r="A11" s="124" t="s">
        <v>292</v>
      </c>
      <c r="B11" s="167"/>
      <c r="C11" s="80"/>
      <c r="D11" s="119"/>
      <c r="E11" s="81"/>
      <c r="F11" s="81"/>
      <c r="G11" s="81"/>
      <c r="H11" s="81"/>
      <c r="I11" s="81"/>
      <c r="J11" s="120"/>
      <c r="L11" s="125"/>
      <c r="M11" s="125"/>
      <c r="N11" s="125"/>
      <c r="O11" s="125"/>
    </row>
    <row r="12" spans="1:15" ht="12.75" customHeight="1">
      <c r="A12" s="167"/>
      <c r="B12" s="167"/>
      <c r="C12" s="133"/>
      <c r="D12" s="236"/>
      <c r="E12" s="229"/>
      <c r="F12" s="229"/>
      <c r="G12" s="229"/>
      <c r="H12" s="229"/>
      <c r="I12" s="230"/>
      <c r="J12" s="237"/>
      <c r="L12" s="125"/>
      <c r="M12" s="125"/>
      <c r="N12" s="125"/>
      <c r="O12" s="125"/>
    </row>
    <row r="13" spans="1:15" ht="14.25" customHeight="1">
      <c r="A13" s="167"/>
      <c r="B13" s="167"/>
      <c r="C13" s="133"/>
      <c r="D13" s="236"/>
      <c r="E13" s="229"/>
      <c r="F13" s="229"/>
      <c r="G13" s="229"/>
      <c r="H13" s="50" t="s">
        <v>427</v>
      </c>
      <c r="I13" s="230"/>
      <c r="J13" s="237"/>
      <c r="L13" s="125"/>
      <c r="M13" s="125"/>
      <c r="N13" s="125"/>
      <c r="O13" s="125"/>
    </row>
    <row r="14" spans="1:15" ht="14.25" customHeight="1">
      <c r="A14" s="167"/>
      <c r="B14" s="167"/>
      <c r="C14" s="133"/>
      <c r="D14" s="236"/>
      <c r="E14" s="229"/>
      <c r="F14" s="229"/>
      <c r="G14" s="229"/>
      <c r="H14" s="465"/>
      <c r="I14" s="465"/>
      <c r="J14" s="237"/>
      <c r="L14" s="125"/>
      <c r="M14" s="125"/>
      <c r="N14" s="125"/>
      <c r="O14" s="125"/>
    </row>
    <row r="15" spans="1:15" ht="14.25" customHeight="1">
      <c r="A15" s="167"/>
      <c r="B15" s="167"/>
      <c r="C15" s="133"/>
      <c r="D15" s="236"/>
      <c r="E15" s="229"/>
      <c r="F15" s="229"/>
      <c r="G15" s="229"/>
      <c r="H15" s="465"/>
      <c r="I15" s="465"/>
      <c r="J15" s="237"/>
      <c r="L15" s="125"/>
      <c r="M15" s="125"/>
      <c r="N15" s="125"/>
      <c r="O15" s="125"/>
    </row>
    <row r="16" spans="1:15" ht="12.75" customHeight="1">
      <c r="A16" s="167"/>
      <c r="B16" s="167"/>
      <c r="C16" s="133"/>
      <c r="D16" s="236"/>
      <c r="E16" s="229"/>
      <c r="F16" s="229"/>
      <c r="G16" s="229"/>
      <c r="H16" s="229"/>
      <c r="I16" s="230"/>
      <c r="J16" s="237"/>
      <c r="L16" s="125"/>
      <c r="M16" s="125"/>
      <c r="N16" s="125"/>
      <c r="O16" s="125"/>
    </row>
    <row r="17" spans="1:15" ht="12.75" customHeight="1">
      <c r="A17" s="167"/>
      <c r="B17" s="167"/>
      <c r="C17" s="133"/>
      <c r="D17" s="236"/>
      <c r="E17" s="229"/>
      <c r="F17" s="229"/>
      <c r="G17" s="229"/>
      <c r="H17" s="229"/>
      <c r="I17" s="230"/>
      <c r="J17" s="237"/>
      <c r="L17" s="125"/>
      <c r="M17" s="125"/>
      <c r="N17" s="125"/>
      <c r="O17" s="125"/>
    </row>
    <row r="18" spans="1:15" s="225" customFormat="1" ht="34.5" customHeight="1">
      <c r="A18" s="226"/>
      <c r="B18" s="226"/>
      <c r="C18" s="227"/>
      <c r="D18" s="238"/>
      <c r="E18" s="466" t="s">
        <v>428</v>
      </c>
      <c r="F18" s="466"/>
      <c r="G18" s="466"/>
      <c r="H18" s="466"/>
      <c r="I18" s="466"/>
      <c r="J18" s="239"/>
      <c r="L18" s="228"/>
      <c r="M18" s="228"/>
      <c r="N18" s="228"/>
      <c r="O18" s="228"/>
    </row>
    <row r="19" spans="1:15" ht="14.25" customHeight="1">
      <c r="A19" s="167"/>
      <c r="B19" s="167"/>
      <c r="C19" s="133"/>
      <c r="D19" s="236"/>
      <c r="E19" s="229"/>
      <c r="F19" s="229"/>
      <c r="G19" s="229"/>
      <c r="H19" s="229"/>
      <c r="I19" s="230"/>
      <c r="J19" s="237"/>
      <c r="L19" s="125"/>
      <c r="M19" s="125"/>
      <c r="N19" s="125"/>
      <c r="O19" s="125"/>
    </row>
    <row r="20" spans="1:15" ht="14.25" customHeight="1">
      <c r="A20" s="167"/>
      <c r="B20" s="167"/>
      <c r="C20" s="133"/>
      <c r="D20" s="236"/>
      <c r="E20" s="229"/>
      <c r="F20" s="229"/>
      <c r="G20" s="229"/>
      <c r="H20" s="229"/>
      <c r="I20" s="230"/>
      <c r="J20" s="237"/>
      <c r="L20" s="125"/>
      <c r="M20" s="125"/>
      <c r="N20" s="125"/>
      <c r="O20" s="125"/>
    </row>
    <row r="21" spans="1:15" ht="41.25" customHeight="1">
      <c r="A21" s="167"/>
      <c r="B21" s="167"/>
      <c r="C21" s="133"/>
      <c r="D21" s="236"/>
      <c r="E21" s="464" t="s">
        <v>404</v>
      </c>
      <c r="F21" s="464"/>
      <c r="G21" s="464"/>
      <c r="H21" s="464"/>
      <c r="I21" s="464"/>
      <c r="J21" s="237"/>
      <c r="L21" s="125"/>
      <c r="M21" s="125"/>
      <c r="N21" s="125"/>
      <c r="O21" s="125"/>
    </row>
    <row r="22" spans="1:15" ht="14.25" customHeight="1">
      <c r="A22" s="167"/>
      <c r="B22" s="167"/>
      <c r="C22" s="133"/>
      <c r="D22" s="236"/>
      <c r="E22" s="465"/>
      <c r="F22" s="465"/>
      <c r="G22" s="465"/>
      <c r="H22" s="465"/>
      <c r="I22" s="465"/>
      <c r="J22" s="237"/>
      <c r="L22" s="125"/>
      <c r="M22" s="125"/>
      <c r="N22" s="125"/>
      <c r="O22" s="125"/>
    </row>
    <row r="23" spans="1:15" ht="14.25" customHeight="1">
      <c r="A23" s="167"/>
      <c r="B23" s="167"/>
      <c r="C23" s="133"/>
      <c r="D23" s="236"/>
      <c r="E23" s="465"/>
      <c r="F23" s="465"/>
      <c r="G23" s="465"/>
      <c r="H23" s="465"/>
      <c r="I23" s="465"/>
      <c r="J23" s="237"/>
      <c r="L23" s="125"/>
      <c r="M23" s="125"/>
      <c r="N23" s="125"/>
      <c r="O23" s="125"/>
    </row>
    <row r="24" spans="1:15" ht="14.25" customHeight="1">
      <c r="A24" s="167"/>
      <c r="B24" s="167"/>
      <c r="C24" s="133"/>
      <c r="D24" s="236"/>
      <c r="E24" s="465"/>
      <c r="F24" s="465"/>
      <c r="G24" s="465"/>
      <c r="H24" s="465"/>
      <c r="I24" s="465"/>
      <c r="J24" s="237"/>
      <c r="L24" s="125"/>
      <c r="M24" s="125"/>
      <c r="N24" s="125"/>
      <c r="O24" s="125"/>
    </row>
    <row r="25" spans="1:15" ht="14.25" customHeight="1">
      <c r="A25" s="167"/>
      <c r="B25" s="167"/>
      <c r="C25" s="133"/>
      <c r="D25" s="236"/>
      <c r="E25" s="465"/>
      <c r="F25" s="465"/>
      <c r="G25" s="465"/>
      <c r="H25" s="465"/>
      <c r="I25" s="465"/>
      <c r="J25" s="237"/>
      <c r="L25" s="125"/>
      <c r="M25" s="125"/>
      <c r="N25" s="125"/>
      <c r="O25" s="125"/>
    </row>
    <row r="26" spans="1:15" ht="14.25" customHeight="1">
      <c r="A26" s="167"/>
      <c r="B26" s="167"/>
      <c r="C26" s="133"/>
      <c r="D26" s="236"/>
      <c r="E26" s="465"/>
      <c r="F26" s="465"/>
      <c r="G26" s="465"/>
      <c r="H26" s="465"/>
      <c r="I26" s="465"/>
      <c r="J26" s="237"/>
      <c r="L26" s="125"/>
      <c r="M26" s="125"/>
      <c r="N26" s="125"/>
      <c r="O26" s="125"/>
    </row>
    <row r="27" spans="1:15" ht="31.5" customHeight="1">
      <c r="A27" s="167"/>
      <c r="B27" s="167"/>
      <c r="C27" s="133"/>
      <c r="D27" s="236"/>
      <c r="E27" s="463" t="s">
        <v>405</v>
      </c>
      <c r="F27" s="463"/>
      <c r="G27" s="463"/>
      <c r="H27" s="463"/>
      <c r="I27" s="463"/>
      <c r="J27" s="237"/>
      <c r="L27" s="125"/>
      <c r="M27" s="125"/>
      <c r="N27" s="125"/>
      <c r="O27" s="125"/>
    </row>
    <row r="28" spans="1:15" ht="11.25">
      <c r="A28" s="167"/>
      <c r="B28" s="167"/>
      <c r="C28" s="133"/>
      <c r="D28" s="236"/>
      <c r="E28" s="249"/>
      <c r="F28" s="249"/>
      <c r="G28" s="249"/>
      <c r="H28" s="249"/>
      <c r="I28" s="249"/>
      <c r="J28" s="237"/>
      <c r="L28" s="125"/>
      <c r="M28" s="125"/>
      <c r="N28" s="125"/>
      <c r="O28" s="125"/>
    </row>
    <row r="29" spans="1:15" ht="35.25" customHeight="1">
      <c r="A29" s="167"/>
      <c r="B29" s="167"/>
      <c r="C29" s="133"/>
      <c r="D29" s="236"/>
      <c r="E29" s="464" t="s">
        <v>406</v>
      </c>
      <c r="F29" s="464"/>
      <c r="G29" s="464"/>
      <c r="H29" s="464"/>
      <c r="I29" s="464"/>
      <c r="J29" s="237"/>
      <c r="L29" s="125"/>
      <c r="M29" s="125"/>
      <c r="N29" s="125"/>
      <c r="O29" s="125"/>
    </row>
    <row r="30" spans="1:15" ht="14.25" customHeight="1">
      <c r="A30" s="167"/>
      <c r="B30" s="167"/>
      <c r="C30" s="133"/>
      <c r="D30" s="236"/>
      <c r="E30" s="465"/>
      <c r="F30" s="465"/>
      <c r="G30" s="465"/>
      <c r="H30" s="465"/>
      <c r="I30" s="465"/>
      <c r="J30" s="237"/>
      <c r="L30" s="125"/>
      <c r="M30" s="125"/>
      <c r="N30" s="125"/>
      <c r="O30" s="125"/>
    </row>
    <row r="31" spans="1:15" ht="14.25" customHeight="1">
      <c r="A31" s="167"/>
      <c r="B31" s="167"/>
      <c r="C31" s="133"/>
      <c r="D31" s="236"/>
      <c r="E31" s="465"/>
      <c r="F31" s="465"/>
      <c r="G31" s="465"/>
      <c r="H31" s="465"/>
      <c r="I31" s="465"/>
      <c r="J31" s="237"/>
      <c r="L31" s="125"/>
      <c r="M31" s="125"/>
      <c r="N31" s="125"/>
      <c r="O31" s="125"/>
    </row>
    <row r="32" spans="1:15" ht="14.25" customHeight="1">
      <c r="A32" s="167"/>
      <c r="B32" s="167"/>
      <c r="C32" s="133"/>
      <c r="D32" s="236"/>
      <c r="E32" s="465"/>
      <c r="F32" s="465"/>
      <c r="G32" s="465"/>
      <c r="H32" s="465"/>
      <c r="I32" s="465"/>
      <c r="J32" s="237"/>
      <c r="L32" s="125"/>
      <c r="M32" s="125"/>
      <c r="N32" s="125"/>
      <c r="O32" s="125"/>
    </row>
    <row r="33" spans="1:15" ht="14.25" customHeight="1">
      <c r="A33" s="167"/>
      <c r="B33" s="167"/>
      <c r="C33" s="133"/>
      <c r="D33" s="236"/>
      <c r="E33" s="463" t="s">
        <v>407</v>
      </c>
      <c r="F33" s="463"/>
      <c r="G33" s="463"/>
      <c r="H33" s="463"/>
      <c r="I33" s="463"/>
      <c r="J33" s="237"/>
      <c r="L33" s="125"/>
      <c r="M33" s="125"/>
      <c r="N33" s="125"/>
      <c r="O33" s="125"/>
    </row>
    <row r="34" spans="1:15" ht="14.25" customHeight="1">
      <c r="A34" s="167"/>
      <c r="B34" s="167"/>
      <c r="C34" s="133"/>
      <c r="D34" s="236"/>
      <c r="E34" s="229"/>
      <c r="F34" s="229"/>
      <c r="G34" s="229"/>
      <c r="H34" s="229"/>
      <c r="I34" s="230"/>
      <c r="J34" s="237"/>
      <c r="L34" s="125"/>
      <c r="M34" s="125"/>
      <c r="N34" s="125"/>
      <c r="O34" s="125"/>
    </row>
    <row r="35" spans="1:15" ht="14.25" customHeight="1">
      <c r="A35" s="167"/>
      <c r="B35" s="167"/>
      <c r="C35" s="133"/>
      <c r="D35" s="236"/>
      <c r="E35" s="464" t="s">
        <v>429</v>
      </c>
      <c r="F35" s="464"/>
      <c r="G35" s="464"/>
      <c r="H35" s="464"/>
      <c r="I35" s="464"/>
      <c r="J35" s="237"/>
      <c r="L35" s="125"/>
      <c r="M35" s="125"/>
      <c r="N35" s="125"/>
      <c r="O35" s="125"/>
    </row>
    <row r="36" spans="1:15" ht="14.25" customHeight="1">
      <c r="A36" s="167"/>
      <c r="B36" s="167"/>
      <c r="C36" s="133"/>
      <c r="D36" s="236"/>
      <c r="E36" s="465"/>
      <c r="F36" s="465"/>
      <c r="G36" s="465"/>
      <c r="H36" s="465"/>
      <c r="I36" s="465"/>
      <c r="J36" s="237"/>
      <c r="L36" s="125"/>
      <c r="M36" s="125"/>
      <c r="N36" s="125"/>
      <c r="O36" s="125"/>
    </row>
    <row r="37" spans="1:15" ht="14.25" customHeight="1">
      <c r="A37" s="167"/>
      <c r="B37" s="167"/>
      <c r="C37" s="133"/>
      <c r="D37" s="236"/>
      <c r="E37" s="465"/>
      <c r="F37" s="465"/>
      <c r="G37" s="465"/>
      <c r="H37" s="465"/>
      <c r="I37" s="465"/>
      <c r="J37" s="237"/>
      <c r="L37" s="125"/>
      <c r="M37" s="125"/>
      <c r="N37" s="125"/>
      <c r="O37" s="125"/>
    </row>
    <row r="38" spans="1:15" ht="14.25" customHeight="1">
      <c r="A38" s="167"/>
      <c r="B38" s="167"/>
      <c r="C38" s="133"/>
      <c r="D38" s="236"/>
      <c r="E38" s="465"/>
      <c r="F38" s="465"/>
      <c r="G38" s="465"/>
      <c r="H38" s="465"/>
      <c r="I38" s="465"/>
      <c r="J38" s="237"/>
      <c r="L38" s="125"/>
      <c r="M38" s="125"/>
      <c r="N38" s="125"/>
      <c r="O38" s="125"/>
    </row>
    <row r="39" spans="1:15" ht="14.25" customHeight="1">
      <c r="A39" s="167"/>
      <c r="B39" s="167"/>
      <c r="C39" s="133"/>
      <c r="D39" s="236"/>
      <c r="E39" s="463" t="s">
        <v>408</v>
      </c>
      <c r="F39" s="463"/>
      <c r="G39" s="463"/>
      <c r="H39" s="463"/>
      <c r="I39" s="463"/>
      <c r="J39" s="237"/>
      <c r="L39" s="125"/>
      <c r="M39" s="125"/>
      <c r="N39" s="125"/>
      <c r="O39" s="125"/>
    </row>
    <row r="40" spans="1:15" ht="14.25" customHeight="1">
      <c r="A40" s="167"/>
      <c r="B40" s="167"/>
      <c r="C40" s="133"/>
      <c r="D40" s="236"/>
      <c r="E40" s="249"/>
      <c r="F40" s="249"/>
      <c r="G40" s="249"/>
      <c r="H40" s="249"/>
      <c r="I40" s="249"/>
      <c r="J40" s="237"/>
      <c r="L40" s="125"/>
      <c r="M40" s="125"/>
      <c r="N40" s="125"/>
      <c r="O40" s="125"/>
    </row>
    <row r="41" spans="1:15" ht="14.25" customHeight="1">
      <c r="A41" s="167"/>
      <c r="B41" s="167"/>
      <c r="C41" s="133"/>
      <c r="D41" s="236"/>
      <c r="E41" s="464" t="s">
        <v>430</v>
      </c>
      <c r="F41" s="464"/>
      <c r="G41" s="464"/>
      <c r="H41" s="464"/>
      <c r="I41" s="464"/>
      <c r="J41" s="237"/>
      <c r="L41" s="125"/>
      <c r="M41" s="125"/>
      <c r="N41" s="125"/>
      <c r="O41" s="125"/>
    </row>
    <row r="42" spans="1:15" ht="14.25" customHeight="1">
      <c r="A42" s="167"/>
      <c r="B42" s="167"/>
      <c r="C42" s="133"/>
      <c r="D42" s="236"/>
      <c r="E42" s="465"/>
      <c r="F42" s="465"/>
      <c r="G42" s="465"/>
      <c r="H42" s="465"/>
      <c r="I42" s="465"/>
      <c r="J42" s="237"/>
      <c r="L42" s="125"/>
      <c r="M42" s="125"/>
      <c r="N42" s="125"/>
      <c r="O42" s="125"/>
    </row>
    <row r="43" spans="1:15" ht="14.25" customHeight="1">
      <c r="A43" s="167"/>
      <c r="B43" s="167"/>
      <c r="C43" s="133"/>
      <c r="D43" s="236"/>
      <c r="E43" s="465"/>
      <c r="F43" s="465"/>
      <c r="G43" s="465"/>
      <c r="H43" s="465"/>
      <c r="I43" s="465"/>
      <c r="J43" s="237"/>
      <c r="L43" s="125"/>
      <c r="M43" s="125"/>
      <c r="N43" s="125"/>
      <c r="O43" s="125"/>
    </row>
    <row r="44" spans="1:15" ht="14.25" customHeight="1">
      <c r="A44" s="167"/>
      <c r="B44" s="167"/>
      <c r="C44" s="133"/>
      <c r="D44" s="236"/>
      <c r="E44" s="250"/>
      <c r="F44" s="250"/>
      <c r="G44" s="250"/>
      <c r="H44" s="250"/>
      <c r="I44" s="250"/>
      <c r="J44" s="237"/>
      <c r="L44" s="125"/>
      <c r="M44" s="125"/>
      <c r="N44" s="125"/>
      <c r="O44" s="125"/>
    </row>
    <row r="45" spans="1:15" ht="14.25" customHeight="1">
      <c r="A45" s="167"/>
      <c r="B45" s="167"/>
      <c r="C45" s="133"/>
      <c r="D45" s="236"/>
      <c r="E45" s="465"/>
      <c r="F45" s="465"/>
      <c r="G45" s="465"/>
      <c r="H45" s="465"/>
      <c r="I45" s="465"/>
      <c r="J45" s="237"/>
      <c r="L45" s="125"/>
      <c r="M45" s="125"/>
      <c r="N45" s="125"/>
      <c r="O45" s="125"/>
    </row>
    <row r="46" spans="1:15" ht="23.25" customHeight="1">
      <c r="A46" s="167"/>
      <c r="B46" s="167"/>
      <c r="C46" s="133"/>
      <c r="D46" s="236"/>
      <c r="E46" s="467" t="s">
        <v>431</v>
      </c>
      <c r="F46" s="467"/>
      <c r="G46" s="467"/>
      <c r="H46" s="467"/>
      <c r="I46" s="467"/>
      <c r="J46" s="237"/>
      <c r="L46" s="125"/>
      <c r="M46" s="125"/>
      <c r="N46" s="125"/>
      <c r="O46" s="125"/>
    </row>
    <row r="47" spans="1:15" ht="14.25" customHeight="1">
      <c r="A47" s="167"/>
      <c r="B47" s="167"/>
      <c r="C47" s="133"/>
      <c r="D47" s="236"/>
      <c r="E47" s="229"/>
      <c r="F47" s="229"/>
      <c r="G47" s="229"/>
      <c r="H47" s="229"/>
      <c r="I47" s="230"/>
      <c r="J47" s="237"/>
      <c r="L47" s="125"/>
      <c r="M47" s="125"/>
      <c r="N47" s="125"/>
      <c r="O47" s="125"/>
    </row>
    <row r="48" spans="1:15" ht="14.25" customHeight="1">
      <c r="A48" s="167"/>
      <c r="B48" s="167"/>
      <c r="C48" s="133"/>
      <c r="D48" s="236"/>
      <c r="E48" s="464" t="s">
        <v>432</v>
      </c>
      <c r="F48" s="464"/>
      <c r="G48" s="464"/>
      <c r="H48" s="464"/>
      <c r="I48" s="464"/>
      <c r="J48" s="237"/>
      <c r="L48" s="125"/>
      <c r="M48" s="125"/>
      <c r="N48" s="125"/>
      <c r="O48" s="125"/>
    </row>
    <row r="49" spans="1:15" ht="14.25" customHeight="1">
      <c r="A49" s="167"/>
      <c r="B49" s="167"/>
      <c r="C49" s="133"/>
      <c r="D49" s="236"/>
      <c r="E49" s="465"/>
      <c r="F49" s="465"/>
      <c r="G49" s="465"/>
      <c r="H49" s="465"/>
      <c r="I49" s="465"/>
      <c r="J49" s="237"/>
      <c r="L49" s="125"/>
      <c r="M49" s="125"/>
      <c r="N49" s="125"/>
      <c r="O49" s="125"/>
    </row>
    <row r="50" spans="1:15" ht="14.25" customHeight="1">
      <c r="A50" s="167"/>
      <c r="B50" s="167"/>
      <c r="C50" s="133"/>
      <c r="D50" s="236"/>
      <c r="E50" s="463" t="s">
        <v>433</v>
      </c>
      <c r="F50" s="463"/>
      <c r="G50" s="463"/>
      <c r="H50" s="463"/>
      <c r="I50" s="463"/>
      <c r="J50" s="237"/>
      <c r="L50" s="125"/>
      <c r="M50" s="125"/>
      <c r="N50" s="125"/>
      <c r="O50" s="125"/>
    </row>
    <row r="51" spans="1:15" ht="14.25" customHeight="1">
      <c r="A51" s="167"/>
      <c r="B51" s="167"/>
      <c r="C51" s="133"/>
      <c r="D51" s="236"/>
      <c r="E51" s="229"/>
      <c r="F51" s="229"/>
      <c r="G51" s="229"/>
      <c r="H51" s="229"/>
      <c r="I51" s="230"/>
      <c r="J51" s="237"/>
      <c r="L51" s="125"/>
      <c r="M51" s="125"/>
      <c r="N51" s="125"/>
      <c r="O51" s="125"/>
    </row>
    <row r="52" spans="1:15" ht="15" customHeight="1">
      <c r="A52" s="167"/>
      <c r="B52" s="167"/>
      <c r="C52" s="133"/>
      <c r="D52" s="236"/>
      <c r="E52" s="468"/>
      <c r="F52" s="469" t="s">
        <v>409</v>
      </c>
      <c r="G52" s="470"/>
      <c r="H52" s="470"/>
      <c r="I52" s="470"/>
      <c r="J52" s="237"/>
      <c r="L52" s="125"/>
      <c r="M52" s="125"/>
      <c r="N52" s="125"/>
      <c r="O52" s="125"/>
    </row>
    <row r="53" spans="1:15" ht="14.25" customHeight="1">
      <c r="A53" s="167"/>
      <c r="B53" s="167"/>
      <c r="C53" s="133"/>
      <c r="D53" s="236"/>
      <c r="E53" s="468"/>
      <c r="F53" s="470" t="s">
        <v>410</v>
      </c>
      <c r="G53" s="470" t="s">
        <v>411</v>
      </c>
      <c r="H53" s="470" t="s">
        <v>412</v>
      </c>
      <c r="I53" s="251" t="s">
        <v>413</v>
      </c>
      <c r="J53" s="237"/>
      <c r="L53" s="125"/>
      <c r="M53" s="125"/>
      <c r="N53" s="125"/>
      <c r="O53" s="125"/>
    </row>
    <row r="54" spans="1:15" ht="14.25" customHeight="1">
      <c r="A54" s="167"/>
      <c r="B54" s="167"/>
      <c r="C54" s="133"/>
      <c r="D54" s="236"/>
      <c r="E54" s="468"/>
      <c r="F54" s="470"/>
      <c r="G54" s="470"/>
      <c r="H54" s="470"/>
      <c r="I54" s="224"/>
      <c r="J54" s="237"/>
      <c r="L54" s="125"/>
      <c r="M54" s="125"/>
      <c r="N54" s="125"/>
      <c r="O54" s="125"/>
    </row>
    <row r="55" spans="1:15" ht="14.25" customHeight="1">
      <c r="A55" s="167"/>
      <c r="B55" s="167"/>
      <c r="C55" s="133"/>
      <c r="D55" s="236"/>
      <c r="E55" s="468"/>
      <c r="F55" s="470"/>
      <c r="G55" s="470"/>
      <c r="H55" s="470"/>
      <c r="I55" s="251" t="s">
        <v>414</v>
      </c>
      <c r="J55" s="237"/>
      <c r="L55" s="125"/>
      <c r="M55" s="125"/>
      <c r="N55" s="125"/>
      <c r="O55" s="125"/>
    </row>
    <row r="56" spans="1:15" ht="14.25" customHeight="1">
      <c r="A56" s="167"/>
      <c r="B56" s="167"/>
      <c r="C56" s="133"/>
      <c r="D56" s="236"/>
      <c r="E56" s="257" t="s">
        <v>415</v>
      </c>
      <c r="F56" s="471"/>
      <c r="G56" s="470"/>
      <c r="H56" s="470"/>
      <c r="I56" s="470"/>
      <c r="J56" s="237"/>
      <c r="L56" s="125"/>
      <c r="M56" s="125"/>
      <c r="N56" s="125"/>
      <c r="O56" s="125"/>
    </row>
    <row r="57" spans="1:15" ht="14.25" customHeight="1">
      <c r="A57" s="167"/>
      <c r="B57" s="167"/>
      <c r="C57" s="133"/>
      <c r="D57" s="236"/>
      <c r="E57" s="252" t="s">
        <v>416</v>
      </c>
      <c r="F57" s="471"/>
      <c r="G57" s="470"/>
      <c r="H57" s="470"/>
      <c r="I57" s="470"/>
      <c r="J57" s="237"/>
      <c r="L57" s="125"/>
      <c r="M57" s="125"/>
      <c r="N57" s="125"/>
      <c r="O57" s="125"/>
    </row>
    <row r="58" spans="1:15" ht="14.25" customHeight="1">
      <c r="A58" s="167"/>
      <c r="B58" s="167"/>
      <c r="C58" s="133"/>
      <c r="D58" s="236"/>
      <c r="E58" s="224"/>
      <c r="F58" s="224"/>
      <c r="G58" s="224"/>
      <c r="H58" s="224"/>
      <c r="I58" s="224"/>
      <c r="J58" s="237"/>
      <c r="L58" s="125"/>
      <c r="M58" s="125"/>
      <c r="N58" s="125"/>
      <c r="O58" s="125"/>
    </row>
    <row r="59" spans="1:15" ht="14.25" customHeight="1">
      <c r="A59" s="167"/>
      <c r="B59" s="167"/>
      <c r="C59" s="133"/>
      <c r="D59" s="236"/>
      <c r="E59" s="253"/>
      <c r="F59" s="251"/>
      <c r="G59" s="251"/>
      <c r="H59" s="251"/>
      <c r="I59" s="251"/>
      <c r="J59" s="237"/>
      <c r="L59" s="125"/>
      <c r="M59" s="125"/>
      <c r="N59" s="125"/>
      <c r="O59" s="125"/>
    </row>
    <row r="60" spans="1:15" ht="14.25" customHeight="1">
      <c r="A60" s="167"/>
      <c r="B60" s="167"/>
      <c r="C60" s="133"/>
      <c r="D60" s="236"/>
      <c r="E60" s="224"/>
      <c r="F60" s="224"/>
      <c r="G60" s="251"/>
      <c r="H60" s="251"/>
      <c r="I60" s="251"/>
      <c r="J60" s="237"/>
      <c r="L60" s="125"/>
      <c r="M60" s="125"/>
      <c r="N60" s="125"/>
      <c r="O60" s="125"/>
    </row>
    <row r="61" spans="1:15" ht="14.25" customHeight="1">
      <c r="A61" s="167"/>
      <c r="B61" s="167"/>
      <c r="C61" s="133"/>
      <c r="D61" s="236"/>
      <c r="E61" s="253"/>
      <c r="F61" s="251"/>
      <c r="G61" s="251"/>
      <c r="H61" s="251"/>
      <c r="I61" s="251"/>
      <c r="J61" s="237"/>
      <c r="L61" s="125"/>
      <c r="M61" s="125"/>
      <c r="N61" s="125"/>
      <c r="O61" s="125"/>
    </row>
    <row r="62" spans="1:15" ht="14.25" customHeight="1">
      <c r="A62" s="167"/>
      <c r="B62" s="167"/>
      <c r="C62" s="133"/>
      <c r="D62" s="236"/>
      <c r="E62" s="229"/>
      <c r="F62" s="229"/>
      <c r="G62" s="229"/>
      <c r="H62" s="229"/>
      <c r="I62" s="230"/>
      <c r="J62" s="237"/>
      <c r="L62" s="125"/>
      <c r="M62" s="125"/>
      <c r="N62" s="125"/>
      <c r="O62" s="125"/>
    </row>
    <row r="63" spans="1:15" ht="33" customHeight="1">
      <c r="A63" s="167"/>
      <c r="B63" s="167"/>
      <c r="C63" s="133"/>
      <c r="D63" s="236"/>
      <c r="E63" s="464" t="s">
        <v>434</v>
      </c>
      <c r="F63" s="464"/>
      <c r="G63" s="464"/>
      <c r="H63" s="464"/>
      <c r="I63" s="464"/>
      <c r="J63" s="237"/>
      <c r="L63" s="125"/>
      <c r="M63" s="125"/>
      <c r="N63" s="125"/>
      <c r="O63" s="125"/>
    </row>
    <row r="64" spans="1:15" ht="11.25">
      <c r="A64" s="167"/>
      <c r="B64" s="167"/>
      <c r="C64" s="133"/>
      <c r="D64" s="236"/>
      <c r="E64" s="249"/>
      <c r="F64" s="249"/>
      <c r="G64" s="249"/>
      <c r="H64" s="249"/>
      <c r="I64" s="249"/>
      <c r="J64" s="237"/>
      <c r="L64" s="125"/>
      <c r="M64" s="125"/>
      <c r="N64" s="125"/>
      <c r="O64" s="125"/>
    </row>
    <row r="65" spans="1:15" ht="15" customHeight="1">
      <c r="A65" s="167"/>
      <c r="B65" s="167"/>
      <c r="C65" s="133"/>
      <c r="D65" s="236"/>
      <c r="E65" s="464" t="s">
        <v>417</v>
      </c>
      <c r="F65" s="464"/>
      <c r="G65" s="464"/>
      <c r="H65" s="464"/>
      <c r="I65" s="464"/>
      <c r="J65" s="237"/>
      <c r="L65" s="125"/>
      <c r="M65" s="125"/>
      <c r="N65" s="125"/>
      <c r="O65" s="125"/>
    </row>
    <row r="66" spans="1:15" ht="14.25" customHeight="1">
      <c r="A66" s="167"/>
      <c r="B66" s="167"/>
      <c r="C66" s="133"/>
      <c r="D66" s="236"/>
      <c r="E66" s="465"/>
      <c r="F66" s="465"/>
      <c r="G66" s="465"/>
      <c r="H66" s="465"/>
      <c r="I66" s="465"/>
      <c r="J66" s="237"/>
      <c r="L66" s="125"/>
      <c r="M66" s="125"/>
      <c r="N66" s="125"/>
      <c r="O66" s="125"/>
    </row>
    <row r="67" spans="1:15" ht="14.25" customHeight="1">
      <c r="A67" s="167"/>
      <c r="B67" s="167"/>
      <c r="C67" s="133"/>
      <c r="D67" s="236"/>
      <c r="E67" s="465"/>
      <c r="F67" s="465"/>
      <c r="G67" s="465"/>
      <c r="H67" s="465"/>
      <c r="I67" s="465"/>
      <c r="J67" s="237"/>
      <c r="L67" s="125"/>
      <c r="M67" s="125"/>
      <c r="N67" s="125"/>
      <c r="O67" s="125"/>
    </row>
    <row r="68" spans="1:15" ht="14.25" customHeight="1">
      <c r="A68" s="167"/>
      <c r="B68" s="167"/>
      <c r="C68" s="133"/>
      <c r="D68" s="236"/>
      <c r="E68" s="229"/>
      <c r="F68" s="229"/>
      <c r="G68" s="229"/>
      <c r="H68" s="229"/>
      <c r="I68" s="230"/>
      <c r="J68" s="237"/>
      <c r="L68" s="125"/>
      <c r="M68" s="125"/>
      <c r="N68" s="125"/>
      <c r="O68" s="125"/>
    </row>
    <row r="69" spans="1:15" ht="14.25" customHeight="1">
      <c r="A69" s="167"/>
      <c r="B69" s="167"/>
      <c r="C69" s="133"/>
      <c r="D69" s="236"/>
      <c r="E69" s="464" t="s">
        <v>418</v>
      </c>
      <c r="F69" s="464"/>
      <c r="G69" s="464"/>
      <c r="H69" s="464"/>
      <c r="I69" s="464"/>
      <c r="J69" s="237"/>
      <c r="L69" s="125"/>
      <c r="M69" s="125"/>
      <c r="N69" s="125"/>
      <c r="O69" s="125"/>
    </row>
    <row r="70" spans="1:15" ht="14.25" customHeight="1">
      <c r="A70" s="167"/>
      <c r="B70" s="167"/>
      <c r="C70" s="133"/>
      <c r="D70" s="236"/>
      <c r="E70" s="464" t="s">
        <v>435</v>
      </c>
      <c r="F70" s="464"/>
      <c r="G70" s="464"/>
      <c r="H70" s="464"/>
      <c r="I70" s="464"/>
      <c r="J70" s="237"/>
      <c r="L70" s="125"/>
      <c r="M70" s="125"/>
      <c r="N70" s="125"/>
      <c r="O70" s="125"/>
    </row>
    <row r="71" spans="1:15" ht="14.25" customHeight="1">
      <c r="A71" s="167"/>
      <c r="B71" s="167"/>
      <c r="C71" s="133"/>
      <c r="D71" s="236"/>
      <c r="E71" s="229"/>
      <c r="F71" s="229"/>
      <c r="G71" s="229"/>
      <c r="H71" s="229"/>
      <c r="I71" s="230"/>
      <c r="J71" s="237"/>
      <c r="L71" s="125"/>
      <c r="M71" s="125"/>
      <c r="N71" s="125"/>
      <c r="O71" s="125"/>
    </row>
    <row r="72" spans="1:15" ht="14.25" customHeight="1">
      <c r="A72" s="167"/>
      <c r="B72" s="167"/>
      <c r="C72" s="133"/>
      <c r="D72" s="236"/>
      <c r="E72" s="464" t="s">
        <v>419</v>
      </c>
      <c r="F72" s="464"/>
      <c r="G72" s="464"/>
      <c r="H72" s="464"/>
      <c r="I72" s="464"/>
      <c r="J72" s="237"/>
      <c r="L72" s="125"/>
      <c r="M72" s="125"/>
      <c r="N72" s="125"/>
      <c r="O72" s="125"/>
    </row>
    <row r="73" spans="1:15" ht="14.25" customHeight="1">
      <c r="A73" s="167"/>
      <c r="B73" s="167"/>
      <c r="C73" s="133"/>
      <c r="D73" s="236"/>
      <c r="E73" s="229"/>
      <c r="F73" s="229"/>
      <c r="G73" s="229"/>
      <c r="H73" s="229"/>
      <c r="I73" s="230"/>
      <c r="J73" s="237"/>
      <c r="L73" s="125"/>
      <c r="M73" s="125"/>
      <c r="N73" s="125"/>
      <c r="O73" s="125"/>
    </row>
    <row r="74" spans="1:15" ht="14.25" customHeight="1">
      <c r="A74" s="167"/>
      <c r="B74" s="167"/>
      <c r="C74" s="133"/>
      <c r="D74" s="236"/>
      <c r="E74" s="464" t="s">
        <v>419</v>
      </c>
      <c r="F74" s="464"/>
      <c r="G74" s="464"/>
      <c r="H74" s="464"/>
      <c r="I74" s="464"/>
      <c r="J74" s="237"/>
      <c r="L74" s="125"/>
      <c r="M74" s="125"/>
      <c r="N74" s="125"/>
      <c r="O74" s="125"/>
    </row>
    <row r="75" spans="1:15" ht="14.25" customHeight="1">
      <c r="A75" s="167"/>
      <c r="B75" s="167"/>
      <c r="C75" s="133"/>
      <c r="D75" s="236"/>
      <c r="E75" s="229"/>
      <c r="F75" s="229"/>
      <c r="G75" s="229"/>
      <c r="H75" s="229"/>
      <c r="I75" s="230"/>
      <c r="J75" s="237"/>
      <c r="L75" s="125"/>
      <c r="M75" s="125"/>
      <c r="N75" s="125"/>
      <c r="O75" s="125"/>
    </row>
    <row r="76" spans="1:15" ht="14.25" customHeight="1">
      <c r="A76" s="167"/>
      <c r="B76" s="167"/>
      <c r="C76" s="133"/>
      <c r="D76" s="236"/>
      <c r="E76" s="464" t="s">
        <v>436</v>
      </c>
      <c r="F76" s="464"/>
      <c r="G76" s="464"/>
      <c r="H76" s="464"/>
      <c r="I76" s="464"/>
      <c r="J76" s="237"/>
      <c r="L76" s="125"/>
      <c r="M76" s="125"/>
      <c r="N76" s="125"/>
      <c r="O76" s="125"/>
    </row>
    <row r="77" spans="1:15" ht="14.25" customHeight="1">
      <c r="A77" s="167"/>
      <c r="B77" s="167"/>
      <c r="C77" s="133"/>
      <c r="D77" s="236"/>
      <c r="E77" s="474" t="s">
        <v>437</v>
      </c>
      <c r="F77" s="474"/>
      <c r="G77" s="474"/>
      <c r="H77" s="474"/>
      <c r="I77" s="474"/>
      <c r="J77" s="237"/>
      <c r="L77" s="125"/>
      <c r="M77" s="125"/>
      <c r="N77" s="125"/>
      <c r="O77" s="125"/>
    </row>
    <row r="78" spans="1:15" s="50" customFormat="1" ht="14.25" customHeight="1">
      <c r="A78" s="167"/>
      <c r="B78" s="167"/>
      <c r="C78" s="133"/>
      <c r="D78" s="236"/>
      <c r="E78" s="229"/>
      <c r="F78" s="229"/>
      <c r="G78" s="229"/>
      <c r="H78" s="229"/>
      <c r="I78" s="230"/>
      <c r="J78" s="237"/>
      <c r="L78" s="255"/>
      <c r="M78" s="255"/>
      <c r="N78" s="255"/>
      <c r="O78" s="255"/>
    </row>
    <row r="79" spans="1:15" s="50" customFormat="1" ht="14.25" customHeight="1">
      <c r="A79" s="167"/>
      <c r="B79" s="167"/>
      <c r="C79" s="133"/>
      <c r="D79" s="236"/>
      <c r="E79" s="475" t="s">
        <v>420</v>
      </c>
      <c r="F79" s="475"/>
      <c r="G79" s="475"/>
      <c r="H79" s="475"/>
      <c r="I79" s="475"/>
      <c r="J79" s="237"/>
      <c r="L79" s="255"/>
      <c r="M79" s="255"/>
      <c r="N79" s="255"/>
      <c r="O79" s="255"/>
    </row>
    <row r="80" spans="1:15" s="50" customFormat="1" ht="14.25" customHeight="1">
      <c r="A80" s="167"/>
      <c r="B80" s="167"/>
      <c r="C80" s="133"/>
      <c r="D80" s="236"/>
      <c r="F80" s="229"/>
      <c r="G80" s="229"/>
      <c r="H80" s="229"/>
      <c r="I80" s="230"/>
      <c r="J80" s="237"/>
      <c r="L80" s="255"/>
      <c r="M80" s="255"/>
      <c r="N80" s="255"/>
      <c r="O80" s="255"/>
    </row>
    <row r="81" spans="1:15" s="50" customFormat="1" ht="22.5" customHeight="1">
      <c r="A81" s="167"/>
      <c r="B81" s="167"/>
      <c r="C81" s="133"/>
      <c r="D81" s="236"/>
      <c r="E81" s="473" t="s">
        <v>445</v>
      </c>
      <c r="F81" s="473"/>
      <c r="G81" s="473"/>
      <c r="H81" s="473"/>
      <c r="I81" s="473"/>
      <c r="J81" s="237"/>
      <c r="L81" s="255"/>
      <c r="M81" s="255"/>
      <c r="N81" s="255"/>
      <c r="O81" s="255"/>
    </row>
    <row r="82" spans="1:15" s="50" customFormat="1" ht="22.5" customHeight="1">
      <c r="A82" s="167"/>
      <c r="B82" s="167"/>
      <c r="C82" s="133"/>
      <c r="D82" s="236"/>
      <c r="E82" s="472" t="s">
        <v>446</v>
      </c>
      <c r="F82" s="473"/>
      <c r="G82" s="473"/>
      <c r="H82" s="473"/>
      <c r="I82" s="473"/>
      <c r="J82" s="237"/>
      <c r="L82" s="255"/>
      <c r="M82" s="255"/>
      <c r="N82" s="255"/>
      <c r="O82" s="255"/>
    </row>
    <row r="83" spans="1:15" s="50" customFormat="1" ht="22.5" customHeight="1">
      <c r="A83" s="167"/>
      <c r="B83" s="167"/>
      <c r="C83" s="133"/>
      <c r="D83" s="236"/>
      <c r="E83" s="472" t="s">
        <v>444</v>
      </c>
      <c r="F83" s="473"/>
      <c r="G83" s="473"/>
      <c r="H83" s="473"/>
      <c r="I83" s="473"/>
      <c r="J83" s="237"/>
      <c r="L83" s="255"/>
      <c r="M83" s="255"/>
      <c r="N83" s="255"/>
      <c r="O83" s="255"/>
    </row>
    <row r="84" spans="1:15" s="50" customFormat="1" ht="22.5" customHeight="1">
      <c r="A84" s="167"/>
      <c r="B84" s="167"/>
      <c r="C84" s="133"/>
      <c r="D84" s="236"/>
      <c r="E84" s="473" t="s">
        <v>441</v>
      </c>
      <c r="F84" s="473"/>
      <c r="G84" s="473"/>
      <c r="H84" s="473"/>
      <c r="I84" s="473"/>
      <c r="J84" s="237"/>
      <c r="L84" s="255"/>
      <c r="M84" s="255"/>
      <c r="N84" s="255"/>
      <c r="O84" s="255"/>
    </row>
    <row r="85" spans="1:15" s="50" customFormat="1" ht="22.5" customHeight="1">
      <c r="A85" s="167"/>
      <c r="B85" s="167"/>
      <c r="C85" s="133"/>
      <c r="D85" s="236"/>
      <c r="E85" s="473" t="s">
        <v>442</v>
      </c>
      <c r="F85" s="473"/>
      <c r="G85" s="473"/>
      <c r="H85" s="473"/>
      <c r="I85" s="473"/>
      <c r="J85" s="237"/>
      <c r="L85" s="255"/>
      <c r="M85" s="255"/>
      <c r="N85" s="255"/>
      <c r="O85" s="255"/>
    </row>
    <row r="86" spans="1:15" s="50" customFormat="1" ht="22.5" customHeight="1">
      <c r="A86" s="167"/>
      <c r="B86" s="167"/>
      <c r="C86" s="133"/>
      <c r="D86" s="236"/>
      <c r="E86" s="472" t="s">
        <v>447</v>
      </c>
      <c r="F86" s="473"/>
      <c r="G86" s="473"/>
      <c r="H86" s="473"/>
      <c r="I86" s="473"/>
      <c r="J86" s="237"/>
      <c r="L86" s="255"/>
      <c r="M86" s="255"/>
      <c r="N86" s="255"/>
      <c r="O86" s="255"/>
    </row>
    <row r="87" spans="1:15" s="50" customFormat="1" ht="22.5" customHeight="1">
      <c r="A87" s="167"/>
      <c r="B87" s="167"/>
      <c r="C87" s="133"/>
      <c r="D87" s="236"/>
      <c r="E87" s="472" t="s">
        <v>448</v>
      </c>
      <c r="F87" s="473"/>
      <c r="G87" s="473"/>
      <c r="H87" s="473"/>
      <c r="I87" s="473"/>
      <c r="J87" s="237"/>
      <c r="L87" s="255"/>
      <c r="M87" s="255"/>
      <c r="N87" s="255"/>
      <c r="O87" s="255"/>
    </row>
    <row r="88" spans="1:15" s="50" customFormat="1" ht="22.5" customHeight="1">
      <c r="A88" s="167"/>
      <c r="B88" s="167"/>
      <c r="C88" s="133"/>
      <c r="D88" s="236"/>
      <c r="E88" s="472" t="s">
        <v>449</v>
      </c>
      <c r="F88" s="473"/>
      <c r="G88" s="473"/>
      <c r="H88" s="473"/>
      <c r="I88" s="473"/>
      <c r="J88" s="237"/>
      <c r="L88" s="255"/>
      <c r="M88" s="255"/>
      <c r="N88" s="255"/>
      <c r="O88" s="255"/>
    </row>
    <row r="89" spans="1:15" s="50" customFormat="1" ht="22.5" customHeight="1">
      <c r="A89" s="167"/>
      <c r="B89" s="167"/>
      <c r="C89" s="133"/>
      <c r="D89" s="236"/>
      <c r="E89" s="472" t="s">
        <v>450</v>
      </c>
      <c r="F89" s="473"/>
      <c r="G89" s="473"/>
      <c r="H89" s="473"/>
      <c r="I89" s="473"/>
      <c r="J89" s="237"/>
      <c r="L89" s="255"/>
      <c r="M89" s="255"/>
      <c r="N89" s="255"/>
      <c r="O89" s="255"/>
    </row>
    <row r="90" spans="1:15" ht="22.5" customHeight="1">
      <c r="A90" s="167"/>
      <c r="B90" s="167"/>
      <c r="C90" s="133"/>
      <c r="D90" s="236"/>
      <c r="E90" s="472" t="s">
        <v>451</v>
      </c>
      <c r="F90" s="473"/>
      <c r="G90" s="473"/>
      <c r="H90" s="473"/>
      <c r="I90" s="473"/>
      <c r="J90" s="237"/>
      <c r="L90" s="125"/>
      <c r="M90" s="125"/>
      <c r="N90" s="125"/>
      <c r="O90" s="125"/>
    </row>
    <row r="91" spans="1:15" ht="22.5" customHeight="1">
      <c r="A91" s="167"/>
      <c r="B91" s="167"/>
      <c r="C91" s="133"/>
      <c r="D91" s="236"/>
      <c r="E91" s="472" t="s">
        <v>452</v>
      </c>
      <c r="F91" s="473"/>
      <c r="G91" s="473"/>
      <c r="H91" s="473"/>
      <c r="I91" s="473"/>
      <c r="J91" s="237"/>
      <c r="L91" s="125"/>
      <c r="M91" s="125"/>
      <c r="N91" s="125"/>
      <c r="O91" s="125"/>
    </row>
    <row r="92" spans="1:15" ht="22.5" customHeight="1">
      <c r="A92" s="167"/>
      <c r="B92" s="167"/>
      <c r="C92" s="133"/>
      <c r="D92" s="236"/>
      <c r="E92" s="258"/>
      <c r="F92" s="254"/>
      <c r="G92" s="254"/>
      <c r="H92" s="254"/>
      <c r="I92" s="254"/>
      <c r="J92" s="237"/>
      <c r="L92" s="125"/>
      <c r="M92" s="125"/>
      <c r="N92" s="125"/>
      <c r="O92" s="125"/>
    </row>
    <row r="93" spans="1:15" ht="14.25" customHeight="1">
      <c r="A93" s="167"/>
      <c r="B93" s="167"/>
      <c r="C93" s="133"/>
      <c r="D93" s="231"/>
      <c r="E93" s="476" t="s">
        <v>421</v>
      </c>
      <c r="F93" s="476"/>
      <c r="G93" s="476"/>
      <c r="H93" s="476"/>
      <c r="I93" s="476"/>
      <c r="J93" s="234"/>
      <c r="L93" s="125"/>
      <c r="M93" s="125"/>
      <c r="N93" s="125"/>
      <c r="O93" s="125"/>
    </row>
    <row r="94" spans="1:15" ht="14.25" customHeight="1">
      <c r="A94" s="167"/>
      <c r="B94" s="167"/>
      <c r="C94" s="133"/>
      <c r="D94" s="231"/>
      <c r="E94" s="478" t="s">
        <v>438</v>
      </c>
      <c r="F94" s="478"/>
      <c r="G94" s="478"/>
      <c r="H94" s="478"/>
      <c r="I94" s="478"/>
      <c r="J94" s="234"/>
      <c r="L94" s="125"/>
      <c r="M94" s="125"/>
      <c r="N94" s="125"/>
      <c r="O94" s="125"/>
    </row>
    <row r="95" spans="1:15" s="50" customFormat="1" ht="14.25" customHeight="1">
      <c r="A95" s="167"/>
      <c r="B95" s="167"/>
      <c r="C95" s="133"/>
      <c r="D95" s="236"/>
      <c r="E95" s="50" t="s">
        <v>422</v>
      </c>
      <c r="F95" s="229"/>
      <c r="G95" s="229"/>
      <c r="H95" s="229"/>
      <c r="I95" s="230"/>
      <c r="J95" s="237"/>
      <c r="L95" s="255"/>
      <c r="M95" s="255"/>
      <c r="N95" s="255"/>
      <c r="O95" s="255"/>
    </row>
    <row r="96" spans="1:15" s="50" customFormat="1" ht="14.25" customHeight="1">
      <c r="A96" s="167"/>
      <c r="B96" s="167"/>
      <c r="C96" s="133"/>
      <c r="D96" s="236"/>
      <c r="F96" s="229"/>
      <c r="G96" s="229"/>
      <c r="H96" s="229"/>
      <c r="I96" s="230"/>
      <c r="J96" s="237"/>
      <c r="L96" s="255"/>
      <c r="M96" s="255"/>
      <c r="N96" s="255"/>
      <c r="O96" s="255"/>
    </row>
    <row r="97" spans="1:15" s="50" customFormat="1" ht="14.25" customHeight="1">
      <c r="A97" s="167"/>
      <c r="B97" s="167"/>
      <c r="C97" s="133"/>
      <c r="D97" s="236"/>
      <c r="E97" s="256" t="s">
        <v>423</v>
      </c>
      <c r="F97" s="229"/>
      <c r="G97" s="229"/>
      <c r="H97" s="229"/>
      <c r="I97" s="230"/>
      <c r="J97" s="237"/>
      <c r="L97" s="255"/>
      <c r="M97" s="255"/>
      <c r="N97" s="255"/>
      <c r="O97" s="255"/>
    </row>
    <row r="98" spans="1:15" s="50" customFormat="1" ht="14.25" customHeight="1">
      <c r="A98" s="167"/>
      <c r="B98" s="167"/>
      <c r="C98" s="133"/>
      <c r="D98" s="236"/>
      <c r="F98" s="229"/>
      <c r="G98" s="229"/>
      <c r="H98" s="229"/>
      <c r="I98" s="230"/>
      <c r="J98" s="237"/>
      <c r="L98" s="255"/>
      <c r="M98" s="255"/>
      <c r="N98" s="255"/>
      <c r="O98" s="255"/>
    </row>
    <row r="99" spans="1:15" s="50" customFormat="1" ht="14.25" customHeight="1">
      <c r="A99" s="167"/>
      <c r="B99" s="167"/>
      <c r="C99" s="133"/>
      <c r="D99" s="236"/>
      <c r="E99" s="476" t="s">
        <v>424</v>
      </c>
      <c r="F99" s="476"/>
      <c r="G99" s="476"/>
      <c r="H99" s="476"/>
      <c r="I99" s="476"/>
      <c r="J99" s="237"/>
      <c r="L99" s="255"/>
      <c r="M99" s="255"/>
      <c r="N99" s="255"/>
      <c r="O99" s="255"/>
    </row>
    <row r="100" spans="1:15" ht="14.25" customHeight="1">
      <c r="A100" s="167"/>
      <c r="B100" s="167"/>
      <c r="C100" s="133"/>
      <c r="D100" s="231"/>
      <c r="E100" s="477" t="s">
        <v>439</v>
      </c>
      <c r="F100" s="477"/>
      <c r="G100" s="477"/>
      <c r="H100" s="477"/>
      <c r="I100" s="477"/>
      <c r="J100" s="234"/>
      <c r="L100" s="125"/>
      <c r="M100" s="125"/>
      <c r="N100" s="125"/>
      <c r="O100" s="125"/>
    </row>
    <row r="101" spans="1:15" s="50" customFormat="1" ht="14.25" customHeight="1">
      <c r="A101" s="167"/>
      <c r="B101" s="167"/>
      <c r="C101" s="133"/>
      <c r="D101" s="236"/>
      <c r="F101" s="229"/>
      <c r="G101" s="229"/>
      <c r="H101" s="229"/>
      <c r="I101" s="230"/>
      <c r="J101" s="237"/>
      <c r="L101" s="255"/>
      <c r="M101" s="255"/>
      <c r="N101" s="255"/>
      <c r="O101" s="255"/>
    </row>
    <row r="102" spans="1:15" s="50" customFormat="1" ht="14.25" customHeight="1">
      <c r="A102" s="167"/>
      <c r="B102" s="167"/>
      <c r="C102" s="133"/>
      <c r="D102" s="236"/>
      <c r="F102" s="229"/>
      <c r="G102" s="229"/>
      <c r="H102" s="229"/>
      <c r="I102" s="230"/>
      <c r="J102" s="237"/>
      <c r="L102" s="255"/>
      <c r="M102" s="255"/>
      <c r="N102" s="255"/>
      <c r="O102" s="255"/>
    </row>
    <row r="103" spans="1:15" s="50" customFormat="1" ht="14.25" customHeight="1">
      <c r="A103" s="167"/>
      <c r="B103" s="167"/>
      <c r="C103" s="133"/>
      <c r="D103" s="236"/>
      <c r="F103" s="229"/>
      <c r="G103" s="229"/>
      <c r="H103" s="229"/>
      <c r="I103" s="230"/>
      <c r="J103" s="237"/>
      <c r="L103" s="255"/>
      <c r="M103" s="255"/>
      <c r="N103" s="255"/>
      <c r="O103" s="255"/>
    </row>
    <row r="104" spans="1:15" s="50" customFormat="1" ht="14.25" customHeight="1">
      <c r="A104" s="167"/>
      <c r="B104" s="167"/>
      <c r="C104" s="133"/>
      <c r="D104" s="236"/>
      <c r="F104" s="229"/>
      <c r="G104" s="229"/>
      <c r="H104" s="229"/>
      <c r="I104" s="230"/>
      <c r="J104" s="237"/>
      <c r="L104" s="255"/>
      <c r="M104" s="255"/>
      <c r="N104" s="255"/>
      <c r="O104" s="255"/>
    </row>
    <row r="105" spans="1:15" s="50" customFormat="1" ht="14.25" customHeight="1">
      <c r="A105" s="167"/>
      <c r="B105" s="167"/>
      <c r="C105" s="133"/>
      <c r="D105" s="236"/>
      <c r="E105" s="50" t="s">
        <v>425</v>
      </c>
      <c r="F105" s="229"/>
      <c r="G105" s="229"/>
      <c r="H105" s="229"/>
      <c r="I105" s="230"/>
      <c r="J105" s="237"/>
      <c r="L105" s="255"/>
      <c r="M105" s="255"/>
      <c r="N105" s="255"/>
      <c r="O105" s="255"/>
    </row>
    <row r="106" spans="1:15" s="50" customFormat="1" ht="14.25" customHeight="1">
      <c r="A106" s="167"/>
      <c r="B106" s="167"/>
      <c r="C106" s="133"/>
      <c r="D106" s="236"/>
      <c r="F106" s="229"/>
      <c r="G106" s="229"/>
      <c r="H106" s="229"/>
      <c r="I106" s="230"/>
      <c r="J106" s="237"/>
      <c r="L106" s="255"/>
      <c r="M106" s="255"/>
      <c r="N106" s="255"/>
      <c r="O106" s="255"/>
    </row>
    <row r="107" spans="1:15" s="50" customFormat="1" ht="14.25" customHeight="1">
      <c r="A107" s="167"/>
      <c r="B107" s="167"/>
      <c r="C107" s="133"/>
      <c r="D107" s="236"/>
      <c r="E107" s="50" t="s">
        <v>426</v>
      </c>
      <c r="F107" s="229"/>
      <c r="G107" s="229"/>
      <c r="H107" s="229"/>
      <c r="I107" s="230"/>
      <c r="J107" s="237"/>
      <c r="L107" s="255"/>
      <c r="M107" s="255"/>
      <c r="N107" s="255"/>
      <c r="O107" s="255"/>
    </row>
    <row r="108" spans="1:15" ht="14.25" customHeight="1">
      <c r="A108" s="167"/>
      <c r="B108" s="167"/>
      <c r="C108" s="133"/>
      <c r="D108" s="236"/>
      <c r="E108" s="232"/>
      <c r="F108" s="232"/>
      <c r="G108" s="232"/>
      <c r="H108" s="232"/>
      <c r="I108" s="233"/>
      <c r="J108" s="237"/>
      <c r="L108" s="125"/>
      <c r="M108" s="125"/>
      <c r="N108" s="125"/>
      <c r="O108" s="125"/>
    </row>
    <row r="109" spans="1:10" ht="14.25" customHeight="1">
      <c r="A109" s="124"/>
      <c r="B109" s="167"/>
      <c r="C109" s="80"/>
      <c r="D109" s="121"/>
      <c r="E109" s="122"/>
      <c r="F109" s="122"/>
      <c r="G109" s="122"/>
      <c r="H109" s="122"/>
      <c r="I109" s="122"/>
      <c r="J109" s="123"/>
    </row>
  </sheetData>
  <sheetProtection/>
  <mergeCells count="66">
    <mergeCell ref="E91:I91"/>
    <mergeCell ref="E93:I93"/>
    <mergeCell ref="E100:I100"/>
    <mergeCell ref="E99:I99"/>
    <mergeCell ref="E94:I94"/>
    <mergeCell ref="E85:I85"/>
    <mergeCell ref="E86:I86"/>
    <mergeCell ref="E88:I88"/>
    <mergeCell ref="E87:I87"/>
    <mergeCell ref="E89:I89"/>
    <mergeCell ref="E90:I90"/>
    <mergeCell ref="E76:I76"/>
    <mergeCell ref="E77:I77"/>
    <mergeCell ref="E79:I79"/>
    <mergeCell ref="E81:I81"/>
    <mergeCell ref="E82:I82"/>
    <mergeCell ref="E84:I84"/>
    <mergeCell ref="E83:I83"/>
    <mergeCell ref="E67:I67"/>
    <mergeCell ref="E65:I65"/>
    <mergeCell ref="E69:I69"/>
    <mergeCell ref="E70:I70"/>
    <mergeCell ref="E72:I72"/>
    <mergeCell ref="E74:I74"/>
    <mergeCell ref="F56:F57"/>
    <mergeCell ref="G56:G57"/>
    <mergeCell ref="H56:H57"/>
    <mergeCell ref="I56:I57"/>
    <mergeCell ref="E63:I63"/>
    <mergeCell ref="E66:I66"/>
    <mergeCell ref="E48:I48"/>
    <mergeCell ref="E49:I49"/>
    <mergeCell ref="E50:I50"/>
    <mergeCell ref="E52:E55"/>
    <mergeCell ref="F52:I52"/>
    <mergeCell ref="F53:F55"/>
    <mergeCell ref="G53:G55"/>
    <mergeCell ref="H53:H55"/>
    <mergeCell ref="E39:I39"/>
    <mergeCell ref="E41:I41"/>
    <mergeCell ref="E42:I42"/>
    <mergeCell ref="E43:I43"/>
    <mergeCell ref="E45:I45"/>
    <mergeCell ref="E46:I46"/>
    <mergeCell ref="E32:I32"/>
    <mergeCell ref="E33:I33"/>
    <mergeCell ref="E35:I35"/>
    <mergeCell ref="E36:I36"/>
    <mergeCell ref="E37:I37"/>
    <mergeCell ref="E38:I38"/>
    <mergeCell ref="E26:I26"/>
    <mergeCell ref="E25:I25"/>
    <mergeCell ref="E24:I24"/>
    <mergeCell ref="E23:I23"/>
    <mergeCell ref="E22:I22"/>
    <mergeCell ref="E31:I31"/>
    <mergeCell ref="E7:I7"/>
    <mergeCell ref="E8:I8"/>
    <mergeCell ref="E9:I9"/>
    <mergeCell ref="E27:I27"/>
    <mergeCell ref="E29:I29"/>
    <mergeCell ref="E30:I30"/>
    <mergeCell ref="H14:I14"/>
    <mergeCell ref="H15:I15"/>
    <mergeCell ref="E18:I18"/>
    <mergeCell ref="E21:I21"/>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29.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O16" sqref="O16"/>
    </sheetView>
  </sheetViews>
  <sheetFormatPr defaultColWidth="9.140625" defaultRowHeight="11.25"/>
  <cols>
    <col min="1" max="2" width="8.140625" style="169" hidden="1" customWidth="1"/>
    <col min="3" max="3" width="9.00390625" style="79" bestFit="1" customWidth="1"/>
    <col min="5" max="5" width="6.7109375" style="0" customWidth="1"/>
    <col min="6" max="6" width="38.7109375" style="0" customWidth="1"/>
    <col min="7" max="7" width="20.140625" style="0" customWidth="1"/>
    <col min="8" max="8" width="22.8515625" style="0" customWidth="1"/>
    <col min="9" max="9" width="45.7109375" style="0" customWidth="1"/>
  </cols>
  <sheetData>
    <row r="1" spans="1:9" s="116" customFormat="1" ht="32.25" customHeight="1" hidden="1">
      <c r="A1" s="167">
        <f>ID</f>
        <v>26424110</v>
      </c>
      <c r="B1" s="167"/>
      <c r="C1" s="115"/>
      <c r="D1" s="115"/>
      <c r="E1" s="124"/>
      <c r="F1" s="124"/>
      <c r="G1" s="124"/>
      <c r="H1" s="124"/>
      <c r="I1" s="124"/>
    </row>
    <row r="2" spans="1:3" s="116" customFormat="1" ht="32.25" customHeight="1" hidden="1">
      <c r="A2" s="167"/>
      <c r="B2" s="167"/>
      <c r="C2" s="115"/>
    </row>
    <row r="3" spans="1:9" s="116" customFormat="1" ht="32.25" customHeight="1" hidden="1">
      <c r="A3" s="167"/>
      <c r="B3" s="167"/>
      <c r="C3" s="115"/>
      <c r="D3" s="115"/>
      <c r="E3" s="115"/>
      <c r="F3" s="115"/>
      <c r="G3" s="115"/>
      <c r="H3" s="115"/>
      <c r="I3" s="115"/>
    </row>
    <row r="4" spans="1:10" ht="11.25">
      <c r="A4" s="167"/>
      <c r="B4" s="167"/>
      <c r="C4" s="80"/>
      <c r="D4" s="117"/>
      <c r="E4" s="118"/>
      <c r="F4" s="118"/>
      <c r="G4" s="118"/>
      <c r="H4" s="118"/>
      <c r="I4" s="118"/>
      <c r="J4" s="132" t="str">
        <f>FORMID</f>
        <v>WARM.OPENINFO.TARIF.4.178</v>
      </c>
    </row>
    <row r="5" spans="1:10" ht="11.25">
      <c r="A5" s="167"/>
      <c r="B5" s="167"/>
      <c r="C5" s="80"/>
      <c r="D5" s="119"/>
      <c r="E5" s="37"/>
      <c r="F5" s="37"/>
      <c r="G5" s="37"/>
      <c r="H5" s="37"/>
      <c r="I5" s="37"/>
      <c r="J5" s="147"/>
    </row>
    <row r="6" spans="1:10" ht="12" thickBot="1">
      <c r="A6" s="167"/>
      <c r="B6" s="167"/>
      <c r="C6" s="80"/>
      <c r="D6" s="119"/>
      <c r="E6" s="37"/>
      <c r="F6" s="37"/>
      <c r="G6" s="37"/>
      <c r="H6" s="37"/>
      <c r="I6" s="37"/>
      <c r="J6" s="147"/>
    </row>
    <row r="7" spans="1:15" s="162" customFormat="1" ht="19.5" customHeight="1">
      <c r="A7" s="168"/>
      <c r="B7" s="168"/>
      <c r="C7" s="159"/>
      <c r="D7" s="160"/>
      <c r="E7" s="408" t="s">
        <v>376</v>
      </c>
      <c r="F7" s="409"/>
      <c r="G7" s="409"/>
      <c r="H7" s="409"/>
      <c r="I7" s="410"/>
      <c r="J7" s="161"/>
      <c r="L7" s="163"/>
      <c r="M7" s="163"/>
      <c r="N7" s="163"/>
      <c r="O7" s="163"/>
    </row>
    <row r="8" spans="1:15" s="162" customFormat="1" ht="12.75">
      <c r="A8" s="168"/>
      <c r="B8" s="168"/>
      <c r="C8" s="159"/>
      <c r="D8" s="160"/>
      <c r="E8" s="405" t="str">
        <f>COMPANY</f>
        <v>ООО "Газпром трансгаз Санкт-Петербург"</v>
      </c>
      <c r="F8" s="406"/>
      <c r="G8" s="406"/>
      <c r="H8" s="406"/>
      <c r="I8" s="407"/>
      <c r="J8" s="161"/>
      <c r="L8" s="163"/>
      <c r="M8" s="163"/>
      <c r="N8" s="163"/>
      <c r="O8" s="163"/>
    </row>
    <row r="9" spans="1:15" ht="12" thickBot="1">
      <c r="A9" s="167"/>
      <c r="B9" s="167"/>
      <c r="C9" s="80"/>
      <c r="D9" s="119"/>
      <c r="E9" s="196"/>
      <c r="F9" s="197"/>
      <c r="G9" s="197"/>
      <c r="H9" s="197"/>
      <c r="I9" s="198"/>
      <c r="J9" s="120"/>
      <c r="L9" s="125"/>
      <c r="M9" s="125"/>
      <c r="N9" s="125"/>
      <c r="O9" s="125"/>
    </row>
    <row r="10" spans="1:15" ht="12" thickBot="1">
      <c r="A10" s="167"/>
      <c r="B10" s="167"/>
      <c r="C10" s="80"/>
      <c r="D10" s="119"/>
      <c r="E10" s="37"/>
      <c r="F10" s="37"/>
      <c r="G10" s="37"/>
      <c r="H10" s="37"/>
      <c r="I10" s="37"/>
      <c r="J10" s="120"/>
      <c r="L10" s="125"/>
      <c r="M10" s="125"/>
      <c r="N10" s="125"/>
      <c r="O10" s="125"/>
    </row>
    <row r="11" spans="1:15" ht="24.75" customHeight="1">
      <c r="A11" s="167"/>
      <c r="B11" s="167"/>
      <c r="C11" s="133"/>
      <c r="D11" s="119"/>
      <c r="E11" s="211" t="s">
        <v>333</v>
      </c>
      <c r="F11" s="479" t="s">
        <v>453</v>
      </c>
      <c r="G11" s="479"/>
      <c r="H11" s="479"/>
      <c r="I11" s="480"/>
      <c r="J11" s="120"/>
      <c r="L11" s="125"/>
      <c r="M11" s="125"/>
      <c r="N11" s="125"/>
      <c r="O11" s="125"/>
    </row>
    <row r="12" spans="1:15" ht="24.75" customHeight="1">
      <c r="A12" s="167"/>
      <c r="B12" s="167"/>
      <c r="C12" s="133"/>
      <c r="D12" s="119"/>
      <c r="E12" s="481"/>
      <c r="F12" s="212" t="s">
        <v>377</v>
      </c>
      <c r="G12" s="213" t="s">
        <v>378</v>
      </c>
      <c r="H12" s="212" t="s">
        <v>379</v>
      </c>
      <c r="I12" s="214" t="s">
        <v>380</v>
      </c>
      <c r="J12" s="120"/>
      <c r="L12" s="125"/>
      <c r="M12" s="125"/>
      <c r="N12" s="125"/>
      <c r="O12" s="125"/>
    </row>
    <row r="13" spans="1:15" ht="24.75" customHeight="1" thickBot="1">
      <c r="A13" s="167"/>
      <c r="B13" s="167"/>
      <c r="C13" s="133"/>
      <c r="D13" s="119"/>
      <c r="E13" s="482"/>
      <c r="F13" s="360" t="s">
        <v>487</v>
      </c>
      <c r="G13" s="215"/>
      <c r="H13" s="361">
        <v>11</v>
      </c>
      <c r="I13" s="216">
        <v>42338</v>
      </c>
      <c r="J13" s="120"/>
      <c r="L13" s="125"/>
      <c r="M13" s="125"/>
      <c r="N13" s="125"/>
      <c r="O13" s="125"/>
    </row>
    <row r="14" spans="1:15" ht="12" thickBot="1">
      <c r="A14" s="167"/>
      <c r="B14" s="167"/>
      <c r="C14" s="133"/>
      <c r="D14" s="119"/>
      <c r="E14" s="217"/>
      <c r="F14" s="218"/>
      <c r="G14" s="219"/>
      <c r="H14" s="220"/>
      <c r="I14" s="220"/>
      <c r="J14" s="120"/>
      <c r="L14" s="125"/>
      <c r="M14" s="125"/>
      <c r="N14" s="125"/>
      <c r="O14" s="125"/>
    </row>
    <row r="15" spans="1:15" ht="24.75" customHeight="1">
      <c r="A15" s="167"/>
      <c r="B15" s="167"/>
      <c r="C15" s="133"/>
      <c r="D15" s="119"/>
      <c r="E15" s="211" t="s">
        <v>334</v>
      </c>
      <c r="F15" s="479" t="s">
        <v>391</v>
      </c>
      <c r="G15" s="479"/>
      <c r="H15" s="479"/>
      <c r="I15" s="480"/>
      <c r="J15" s="120"/>
      <c r="L15" s="125"/>
      <c r="M15" s="125"/>
      <c r="N15" s="125"/>
      <c r="O15" s="125"/>
    </row>
    <row r="16" spans="1:15" ht="24.75" customHeight="1">
      <c r="A16" s="167"/>
      <c r="B16" s="167"/>
      <c r="C16" s="133"/>
      <c r="D16" s="119"/>
      <c r="E16" s="481"/>
      <c r="F16" s="212" t="s">
        <v>377</v>
      </c>
      <c r="G16" s="213" t="s">
        <v>378</v>
      </c>
      <c r="H16" s="483" t="s">
        <v>381</v>
      </c>
      <c r="I16" s="484"/>
      <c r="J16" s="120"/>
      <c r="L16" s="125"/>
      <c r="M16" s="125"/>
      <c r="N16" s="125"/>
      <c r="O16" s="125"/>
    </row>
    <row r="17" spans="1:15" ht="24.75" customHeight="1" thickBot="1">
      <c r="A17" s="167"/>
      <c r="B17" s="167"/>
      <c r="C17" s="133"/>
      <c r="D17" s="119"/>
      <c r="E17" s="482"/>
      <c r="F17" s="290" t="s">
        <v>456</v>
      </c>
      <c r="G17" s="223">
        <v>42331</v>
      </c>
      <c r="H17" s="485" t="s">
        <v>457</v>
      </c>
      <c r="I17" s="486"/>
      <c r="J17" s="120"/>
      <c r="L17" s="125"/>
      <c r="M17" s="125"/>
      <c r="N17" s="125"/>
      <c r="O17" s="125"/>
    </row>
    <row r="18" spans="1:15" ht="11.25">
      <c r="A18" s="167"/>
      <c r="B18" s="167"/>
      <c r="C18" s="133"/>
      <c r="D18" s="119"/>
      <c r="E18" s="260"/>
      <c r="F18" s="261"/>
      <c r="G18" s="262"/>
      <c r="H18" s="263"/>
      <c r="I18" s="263"/>
      <c r="J18" s="120"/>
      <c r="L18" s="125"/>
      <c r="M18" s="125"/>
      <c r="N18" s="125"/>
      <c r="O18" s="125"/>
    </row>
    <row r="19" spans="1:15" ht="12" thickBot="1">
      <c r="A19" s="167"/>
      <c r="B19" s="167">
        <f>ROW(B23)-ROW()</f>
        <v>4</v>
      </c>
      <c r="C19" s="133" t="s">
        <v>440</v>
      </c>
      <c r="D19" s="119"/>
      <c r="E19" s="259"/>
      <c r="F19" s="264"/>
      <c r="G19" s="265"/>
      <c r="H19" s="266"/>
      <c r="I19" s="266"/>
      <c r="J19" s="120"/>
      <c r="L19" s="125"/>
      <c r="M19" s="125"/>
      <c r="N19" s="125"/>
      <c r="O19" s="125"/>
    </row>
    <row r="20" spans="1:15" ht="24.75" customHeight="1" thickBot="1">
      <c r="A20" s="167"/>
      <c r="B20" s="167"/>
      <c r="C20" s="133"/>
      <c r="D20" s="119"/>
      <c r="E20" s="211" t="str">
        <f>(ROW()-ROW($E$20))/4+3&amp;"."</f>
        <v>3.</v>
      </c>
      <c r="F20" s="487"/>
      <c r="G20" s="488"/>
      <c r="H20" s="488"/>
      <c r="I20" s="489"/>
      <c r="J20" s="120"/>
      <c r="L20" s="125"/>
      <c r="M20" s="125"/>
      <c r="N20" s="125"/>
      <c r="O20" s="125"/>
    </row>
    <row r="21" spans="1:15" ht="24.75" customHeight="1">
      <c r="A21" s="167"/>
      <c r="B21" s="167"/>
      <c r="C21" s="133"/>
      <c r="D21" s="119"/>
      <c r="E21" s="490"/>
      <c r="F21" s="212" t="s">
        <v>377</v>
      </c>
      <c r="G21" s="213" t="s">
        <v>378</v>
      </c>
      <c r="H21" s="491" t="s">
        <v>392</v>
      </c>
      <c r="I21" s="492"/>
      <c r="J21" s="120"/>
      <c r="L21" s="125"/>
      <c r="M21" s="125"/>
      <c r="N21" s="125"/>
      <c r="O21" s="125"/>
    </row>
    <row r="22" spans="1:15" ht="24.75" customHeight="1" thickBot="1">
      <c r="A22" s="167"/>
      <c r="B22" s="167"/>
      <c r="C22" s="133"/>
      <c r="D22" s="119"/>
      <c r="E22" s="482"/>
      <c r="F22" s="271" t="s">
        <v>621</v>
      </c>
      <c r="G22" s="223"/>
      <c r="H22" s="493" t="s">
        <v>625</v>
      </c>
      <c r="I22" s="494"/>
      <c r="J22" s="120"/>
      <c r="L22" s="125"/>
      <c r="M22" s="125"/>
      <c r="N22" s="125"/>
      <c r="O22" s="125"/>
    </row>
    <row r="23" spans="1:14" ht="12.75" customHeight="1" thickBot="1">
      <c r="A23" s="167">
        <f>ROW()-ROW(A19)</f>
        <v>4</v>
      </c>
      <c r="B23" s="167">
        <v>1</v>
      </c>
      <c r="C23" s="133"/>
      <c r="D23" s="174"/>
      <c r="E23" s="267"/>
      <c r="F23" s="268" t="s">
        <v>393</v>
      </c>
      <c r="G23" s="269"/>
      <c r="H23" s="269"/>
      <c r="I23" s="270"/>
      <c r="J23" s="120"/>
      <c r="K23" s="125"/>
      <c r="L23" s="125"/>
      <c r="M23" s="125"/>
      <c r="N23" s="125"/>
    </row>
    <row r="24" spans="1:15" ht="12.75" customHeight="1">
      <c r="A24" s="124" t="s">
        <v>291</v>
      </c>
      <c r="B24" s="167"/>
      <c r="C24" s="133"/>
      <c r="D24" s="119"/>
      <c r="E24" s="171"/>
      <c r="F24" s="171"/>
      <c r="G24" s="171"/>
      <c r="H24" s="171"/>
      <c r="I24" s="171"/>
      <c r="J24" s="120"/>
      <c r="L24" s="125"/>
      <c r="M24" s="125"/>
      <c r="N24" s="125"/>
      <c r="O24" s="125"/>
    </row>
    <row r="25" spans="1:16" ht="11.25">
      <c r="A25" s="167"/>
      <c r="B25" s="167"/>
      <c r="C25" s="133"/>
      <c r="D25" s="119"/>
      <c r="E25" s="165" t="s">
        <v>315</v>
      </c>
      <c r="F25" s="424" t="s">
        <v>365</v>
      </c>
      <c r="G25" s="424"/>
      <c r="H25" s="424"/>
      <c r="I25" s="424"/>
      <c r="J25" s="120"/>
      <c r="K25" s="164"/>
      <c r="L25" s="164"/>
      <c r="M25" s="164"/>
      <c r="N25" s="164"/>
      <c r="O25" s="164"/>
      <c r="P25" s="164"/>
    </row>
    <row r="26" spans="1:10" ht="11.25">
      <c r="A26" s="124"/>
      <c r="B26" s="167"/>
      <c r="C26" s="80"/>
      <c r="D26" s="121"/>
      <c r="E26" s="122"/>
      <c r="F26" s="122"/>
      <c r="G26" s="122"/>
      <c r="H26" s="122"/>
      <c r="I26" s="122"/>
      <c r="J26" s="123"/>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524</v>
      </c>
      <c r="E2" s="12">
        <v>26422494</v>
      </c>
    </row>
    <row r="3" spans="1:5" ht="45">
      <c r="A3" s="29" t="s">
        <v>66</v>
      </c>
      <c r="B3" s="29" t="s">
        <v>67</v>
      </c>
      <c r="C3" s="29" t="s">
        <v>31</v>
      </c>
      <c r="D3" s="42" t="s">
        <v>525</v>
      </c>
      <c r="E3" s="12">
        <v>26361126</v>
      </c>
    </row>
    <row r="4" spans="1:5" ht="33.75">
      <c r="A4" s="29" t="s">
        <v>68</v>
      </c>
      <c r="B4" s="29" t="s">
        <v>69</v>
      </c>
      <c r="C4" s="29" t="s">
        <v>49</v>
      </c>
      <c r="D4" s="42" t="s">
        <v>526</v>
      </c>
      <c r="E4" s="12">
        <v>26641633</v>
      </c>
    </row>
    <row r="5" spans="1:5" ht="22.5">
      <c r="A5" s="29" t="s">
        <v>507</v>
      </c>
      <c r="B5" s="29" t="s">
        <v>527</v>
      </c>
      <c r="C5" s="29" t="s">
        <v>35</v>
      </c>
      <c r="D5" s="42" t="s">
        <v>101</v>
      </c>
      <c r="E5" s="12">
        <v>28427903</v>
      </c>
    </row>
    <row r="6" spans="1:5" ht="22.5">
      <c r="A6" s="29" t="s">
        <v>348</v>
      </c>
      <c r="B6" s="29" t="s">
        <v>528</v>
      </c>
      <c r="C6" s="29" t="s">
        <v>35</v>
      </c>
      <c r="D6" s="42" t="s">
        <v>529</v>
      </c>
      <c r="E6" s="12">
        <v>28274316</v>
      </c>
    </row>
    <row r="7" spans="1:5" ht="33.75">
      <c r="A7" s="29" t="s">
        <v>114</v>
      </c>
      <c r="B7" s="29" t="s">
        <v>115</v>
      </c>
      <c r="C7" s="29" t="s">
        <v>116</v>
      </c>
      <c r="D7" s="42" t="s">
        <v>530</v>
      </c>
      <c r="E7" s="12">
        <v>26361120</v>
      </c>
    </row>
    <row r="8" spans="1:5" ht="22.5">
      <c r="A8" s="29" t="s">
        <v>531</v>
      </c>
      <c r="B8" s="29" t="s">
        <v>532</v>
      </c>
      <c r="C8" s="29" t="s">
        <v>48</v>
      </c>
      <c r="D8" s="42" t="s">
        <v>533</v>
      </c>
      <c r="E8" s="12">
        <v>28491236</v>
      </c>
    </row>
    <row r="9" spans="1:5" ht="22.5">
      <c r="A9" s="29" t="s">
        <v>511</v>
      </c>
      <c r="B9" s="29" t="s">
        <v>534</v>
      </c>
      <c r="C9" s="29" t="s">
        <v>535</v>
      </c>
      <c r="D9" s="42" t="s">
        <v>101</v>
      </c>
      <c r="E9" s="12">
        <v>28450115</v>
      </c>
    </row>
    <row r="10" spans="1:5" ht="22.5">
      <c r="A10" s="29" t="s">
        <v>70</v>
      </c>
      <c r="B10" s="29" t="s">
        <v>102</v>
      </c>
      <c r="C10" s="29" t="s">
        <v>40</v>
      </c>
      <c r="D10" s="42" t="s">
        <v>100</v>
      </c>
      <c r="E10" s="12">
        <v>26361096</v>
      </c>
    </row>
    <row r="11" spans="1:5" ht="22.5">
      <c r="A11" s="29" t="s">
        <v>228</v>
      </c>
      <c r="B11" s="29" t="s">
        <v>536</v>
      </c>
      <c r="C11" s="29" t="s">
        <v>35</v>
      </c>
      <c r="D11" s="42" t="s">
        <v>506</v>
      </c>
      <c r="E11" s="12">
        <v>28042409</v>
      </c>
    </row>
    <row r="12" spans="1:5" ht="45">
      <c r="A12" s="29" t="s">
        <v>71</v>
      </c>
      <c r="B12" s="29" t="s">
        <v>103</v>
      </c>
      <c r="C12" s="29" t="s">
        <v>49</v>
      </c>
      <c r="D12" s="42" t="s">
        <v>537</v>
      </c>
      <c r="E12" s="12">
        <v>26361104</v>
      </c>
    </row>
    <row r="13" spans="1:5" ht="22.5">
      <c r="A13" s="29" t="s">
        <v>229</v>
      </c>
      <c r="B13" s="29" t="s">
        <v>538</v>
      </c>
      <c r="C13" s="29" t="s">
        <v>40</v>
      </c>
      <c r="D13" s="42" t="s">
        <v>100</v>
      </c>
      <c r="E13" s="12">
        <v>28042511</v>
      </c>
    </row>
    <row r="14" spans="1:5" ht="22.5">
      <c r="A14" s="29" t="s">
        <v>136</v>
      </c>
      <c r="B14" s="29" t="s">
        <v>539</v>
      </c>
      <c r="C14" s="29" t="s">
        <v>62</v>
      </c>
      <c r="D14" s="42" t="s">
        <v>101</v>
      </c>
      <c r="E14" s="12">
        <v>27823351</v>
      </c>
    </row>
    <row r="15" spans="1:5" ht="22.5">
      <c r="A15" s="29" t="s">
        <v>540</v>
      </c>
      <c r="B15" s="29" t="s">
        <v>541</v>
      </c>
      <c r="C15" s="29" t="s">
        <v>35</v>
      </c>
      <c r="D15" s="42" t="s">
        <v>101</v>
      </c>
      <c r="E15" s="12">
        <v>28794896</v>
      </c>
    </row>
    <row r="16" spans="1:5" ht="22.5">
      <c r="A16" s="29" t="s">
        <v>137</v>
      </c>
      <c r="B16" s="29" t="s">
        <v>542</v>
      </c>
      <c r="C16" s="29" t="s">
        <v>35</v>
      </c>
      <c r="D16" s="42" t="s">
        <v>101</v>
      </c>
      <c r="E16" s="12">
        <v>27812407</v>
      </c>
    </row>
    <row r="17" spans="1:5" ht="22.5">
      <c r="A17" s="29" t="s">
        <v>543</v>
      </c>
      <c r="B17" s="29" t="s">
        <v>544</v>
      </c>
      <c r="C17" s="29" t="s">
        <v>105</v>
      </c>
      <c r="D17" s="42" t="s">
        <v>100</v>
      </c>
      <c r="E17" s="12">
        <v>28493183</v>
      </c>
    </row>
    <row r="18" spans="1:5" ht="22.5">
      <c r="A18" s="29" t="s">
        <v>72</v>
      </c>
      <c r="B18" s="29" t="s">
        <v>104</v>
      </c>
      <c r="C18" s="29" t="s">
        <v>105</v>
      </c>
      <c r="D18" s="42" t="s">
        <v>529</v>
      </c>
      <c r="E18" s="12">
        <v>26422368</v>
      </c>
    </row>
    <row r="19" spans="1:5" ht="22.5">
      <c r="A19" s="29" t="s">
        <v>256</v>
      </c>
      <c r="B19" s="29" t="s">
        <v>545</v>
      </c>
      <c r="C19" s="29" t="s">
        <v>546</v>
      </c>
      <c r="D19" s="42" t="s">
        <v>547</v>
      </c>
      <c r="E19" s="12">
        <v>28155081</v>
      </c>
    </row>
    <row r="20" spans="1:5" ht="22.5">
      <c r="A20" s="29" t="s">
        <v>230</v>
      </c>
      <c r="B20" s="29" t="s">
        <v>548</v>
      </c>
      <c r="C20" s="29" t="s">
        <v>49</v>
      </c>
      <c r="D20" s="42" t="s">
        <v>101</v>
      </c>
      <c r="E20" s="12">
        <v>28042468</v>
      </c>
    </row>
    <row r="21" spans="1:5" ht="22.5">
      <c r="A21" s="29" t="s">
        <v>73</v>
      </c>
      <c r="B21" s="29" t="s">
        <v>106</v>
      </c>
      <c r="C21" s="29" t="s">
        <v>107</v>
      </c>
      <c r="D21" s="42" t="s">
        <v>100</v>
      </c>
      <c r="E21" s="12">
        <v>26597721</v>
      </c>
    </row>
    <row r="22" spans="1:5" ht="22.5">
      <c r="A22" s="29" t="s">
        <v>246</v>
      </c>
      <c r="B22" s="29" t="s">
        <v>549</v>
      </c>
      <c r="C22" s="29" t="s">
        <v>550</v>
      </c>
      <c r="D22" s="42" t="s">
        <v>506</v>
      </c>
      <c r="E22" s="12">
        <v>28072594</v>
      </c>
    </row>
    <row r="23" spans="1:5" ht="22.5">
      <c r="A23" s="29" t="s">
        <v>231</v>
      </c>
      <c r="B23" s="29" t="s">
        <v>551</v>
      </c>
      <c r="C23" s="29" t="s">
        <v>46</v>
      </c>
      <c r="D23" s="42" t="s">
        <v>100</v>
      </c>
      <c r="E23" s="12">
        <v>28042569</v>
      </c>
    </row>
    <row r="24" spans="1:5" ht="22.5">
      <c r="A24" s="29" t="s">
        <v>74</v>
      </c>
      <c r="B24" s="29" t="s">
        <v>108</v>
      </c>
      <c r="C24" s="29" t="s">
        <v>53</v>
      </c>
      <c r="D24" s="42" t="s">
        <v>100</v>
      </c>
      <c r="E24" s="12">
        <v>26533889</v>
      </c>
    </row>
    <row r="25" spans="1:5" ht="22.5">
      <c r="A25" s="29" t="s">
        <v>224</v>
      </c>
      <c r="B25" s="29" t="s">
        <v>552</v>
      </c>
      <c r="C25" s="29" t="s">
        <v>113</v>
      </c>
      <c r="D25" s="42" t="s">
        <v>100</v>
      </c>
      <c r="E25" s="12">
        <v>27997575</v>
      </c>
    </row>
    <row r="26" spans="1:5" ht="22.5">
      <c r="A26" s="29" t="s">
        <v>245</v>
      </c>
      <c r="B26" s="29" t="s">
        <v>553</v>
      </c>
      <c r="C26" s="29" t="s">
        <v>48</v>
      </c>
      <c r="D26" s="42" t="s">
        <v>101</v>
      </c>
      <c r="E26" s="12">
        <v>28135540</v>
      </c>
    </row>
    <row r="27" spans="1:5" ht="22.5">
      <c r="A27" s="29" t="s">
        <v>117</v>
      </c>
      <c r="B27" s="29" t="s">
        <v>118</v>
      </c>
      <c r="C27" s="29" t="s">
        <v>57</v>
      </c>
      <c r="D27" s="42" t="s">
        <v>493</v>
      </c>
      <c r="E27" s="12">
        <v>26361116</v>
      </c>
    </row>
    <row r="28" spans="1:5" ht="22.5">
      <c r="A28" s="29" t="s">
        <v>232</v>
      </c>
      <c r="B28" s="29" t="s">
        <v>554</v>
      </c>
      <c r="C28" s="29" t="s">
        <v>46</v>
      </c>
      <c r="D28" s="42" t="s">
        <v>101</v>
      </c>
      <c r="E28" s="12">
        <v>28042547</v>
      </c>
    </row>
    <row r="29" spans="1:5" ht="22.5">
      <c r="A29" s="29" t="s">
        <v>120</v>
      </c>
      <c r="B29" s="29" t="s">
        <v>121</v>
      </c>
      <c r="C29" s="29" t="s">
        <v>65</v>
      </c>
      <c r="D29" s="42" t="s">
        <v>493</v>
      </c>
      <c r="E29" s="12">
        <v>26361098</v>
      </c>
    </row>
    <row r="30" spans="1:5" ht="11.25">
      <c r="A30" s="29" t="s">
        <v>212</v>
      </c>
      <c r="B30" s="29" t="s">
        <v>213</v>
      </c>
      <c r="C30" s="29" t="s">
        <v>37</v>
      </c>
      <c r="D30" s="42" t="s">
        <v>127</v>
      </c>
      <c r="E30" s="12">
        <v>26555694</v>
      </c>
    </row>
    <row r="31" spans="1:5" ht="45">
      <c r="A31" s="29" t="s">
        <v>75</v>
      </c>
      <c r="B31" s="29" t="s">
        <v>109</v>
      </c>
      <c r="C31" s="29" t="s">
        <v>105</v>
      </c>
      <c r="D31" s="42" t="s">
        <v>555</v>
      </c>
      <c r="E31" s="12">
        <v>27114822</v>
      </c>
    </row>
    <row r="32" spans="1:5" ht="22.5">
      <c r="A32" s="29" t="s">
        <v>516</v>
      </c>
      <c r="B32" s="29" t="s">
        <v>556</v>
      </c>
      <c r="C32" s="29" t="s">
        <v>46</v>
      </c>
      <c r="D32" s="42" t="s">
        <v>101</v>
      </c>
      <c r="E32" s="12">
        <v>28458587</v>
      </c>
    </row>
    <row r="33" spans="1:4" ht="22.5">
      <c r="A33" s="29" t="s">
        <v>366</v>
      </c>
      <c r="B33" s="29" t="s">
        <v>557</v>
      </c>
      <c r="C33" s="29" t="s">
        <v>57</v>
      </c>
      <c r="D33" s="42" t="s">
        <v>558</v>
      </c>
    </row>
    <row r="34" spans="1:5" ht="22.5">
      <c r="A34" s="29" t="s">
        <v>508</v>
      </c>
      <c r="B34" s="29" t="s">
        <v>559</v>
      </c>
      <c r="C34" s="29" t="s">
        <v>560</v>
      </c>
      <c r="D34" s="42" t="s">
        <v>101</v>
      </c>
      <c r="E34" s="12">
        <v>28284366</v>
      </c>
    </row>
    <row r="35" spans="1:5" ht="22.5">
      <c r="A35" s="29" t="s">
        <v>251</v>
      </c>
      <c r="B35" s="29" t="s">
        <v>561</v>
      </c>
      <c r="C35" s="29" t="s">
        <v>105</v>
      </c>
      <c r="D35" s="42" t="s">
        <v>101</v>
      </c>
      <c r="E35" s="12">
        <v>28152625</v>
      </c>
    </row>
    <row r="36" spans="1:5" ht="22.5">
      <c r="A36" s="29" t="s">
        <v>512</v>
      </c>
      <c r="B36" s="29" t="s">
        <v>562</v>
      </c>
      <c r="C36" s="29" t="s">
        <v>31</v>
      </c>
      <c r="D36" s="42" t="s">
        <v>101</v>
      </c>
      <c r="E36" s="12">
        <v>28453706</v>
      </c>
    </row>
    <row r="37" spans="1:5" ht="22.5">
      <c r="A37" s="29" t="s">
        <v>513</v>
      </c>
      <c r="B37" s="29" t="s">
        <v>563</v>
      </c>
      <c r="C37" s="29" t="s">
        <v>564</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565</v>
      </c>
      <c r="E39" s="12">
        <v>26420583</v>
      </c>
    </row>
    <row r="40" spans="1:5" ht="22.5">
      <c r="A40" s="29" t="s">
        <v>78</v>
      </c>
      <c r="B40" s="29" t="s">
        <v>111</v>
      </c>
      <c r="C40" s="29" t="s">
        <v>40</v>
      </c>
      <c r="D40" s="42" t="s">
        <v>503</v>
      </c>
      <c r="E40" s="12">
        <v>26422149</v>
      </c>
    </row>
    <row r="41" spans="1:5" ht="22.5">
      <c r="A41" s="29" t="s">
        <v>498</v>
      </c>
      <c r="B41" s="29" t="s">
        <v>566</v>
      </c>
      <c r="C41" s="29" t="s">
        <v>62</v>
      </c>
      <c r="D41" s="42" t="s">
        <v>100</v>
      </c>
      <c r="E41" s="12">
        <v>27946694</v>
      </c>
    </row>
    <row r="42" spans="1:5" ht="22.5">
      <c r="A42" s="29" t="s">
        <v>257</v>
      </c>
      <c r="B42" s="29" t="s">
        <v>567</v>
      </c>
      <c r="C42" s="29" t="s">
        <v>31</v>
      </c>
      <c r="D42" s="42" t="s">
        <v>492</v>
      </c>
      <c r="E42" s="12">
        <v>28155116</v>
      </c>
    </row>
    <row r="43" spans="1:5" ht="22.5">
      <c r="A43" s="29" t="s">
        <v>346</v>
      </c>
      <c r="B43" s="29" t="s">
        <v>568</v>
      </c>
      <c r="C43" s="29" t="s">
        <v>46</v>
      </c>
      <c r="D43" s="42" t="s">
        <v>101</v>
      </c>
      <c r="E43" s="12">
        <v>28266590</v>
      </c>
    </row>
    <row r="44" spans="1:5" ht="33.75">
      <c r="A44" s="29" t="s">
        <v>79</v>
      </c>
      <c r="B44" s="29" t="s">
        <v>99</v>
      </c>
      <c r="C44" s="29" t="s">
        <v>31</v>
      </c>
      <c r="D44" s="42" t="s">
        <v>569</v>
      </c>
      <c r="E44" s="12">
        <v>26847594</v>
      </c>
    </row>
    <row r="45" spans="1:5" ht="22.5">
      <c r="A45" s="29" t="s">
        <v>238</v>
      </c>
      <c r="B45" s="29" t="s">
        <v>570</v>
      </c>
      <c r="C45" s="29" t="s">
        <v>46</v>
      </c>
      <c r="D45" s="42" t="s">
        <v>101</v>
      </c>
      <c r="E45" s="12">
        <v>28091987</v>
      </c>
    </row>
    <row r="46" spans="1:5" ht="22.5">
      <c r="A46" s="29" t="s">
        <v>80</v>
      </c>
      <c r="B46" s="29" t="s">
        <v>112</v>
      </c>
      <c r="C46" s="29" t="s">
        <v>113</v>
      </c>
      <c r="D46" s="42" t="s">
        <v>101</v>
      </c>
      <c r="E46" s="12">
        <v>26361118</v>
      </c>
    </row>
    <row r="47" spans="1:5" ht="22.5">
      <c r="A47" s="29" t="s">
        <v>500</v>
      </c>
      <c r="B47" s="29" t="s">
        <v>571</v>
      </c>
      <c r="C47" s="29" t="s">
        <v>107</v>
      </c>
      <c r="D47" s="42" t="s">
        <v>101</v>
      </c>
      <c r="E47" s="12">
        <v>26647768</v>
      </c>
    </row>
    <row r="48" spans="1:5" ht="22.5">
      <c r="A48" s="30" t="s">
        <v>225</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572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218</v>
      </c>
      <c r="B53" s="12">
        <v>7806005590</v>
      </c>
      <c r="C53" s="27">
        <v>780601001</v>
      </c>
      <c r="D53" s="12" t="s">
        <v>101</v>
      </c>
      <c r="E53" s="12">
        <v>27956327</v>
      </c>
    </row>
    <row r="54" spans="1:5" ht="22.5">
      <c r="A54" s="30" t="s">
        <v>84</v>
      </c>
      <c r="B54" s="12">
        <v>7813047424</v>
      </c>
      <c r="C54" s="27">
        <v>781301001</v>
      </c>
      <c r="D54" s="12" t="s">
        <v>573</v>
      </c>
      <c r="E54" s="12">
        <v>26641618</v>
      </c>
    </row>
    <row r="55" spans="1:5" ht="22.5">
      <c r="A55" s="30" t="s">
        <v>226</v>
      </c>
      <c r="B55" s="12">
        <v>7816067965</v>
      </c>
      <c r="C55" s="27">
        <v>780101001</v>
      </c>
      <c r="D55" s="12" t="s">
        <v>100</v>
      </c>
      <c r="E55" s="12">
        <v>27997479</v>
      </c>
    </row>
    <row r="56" spans="1:5" ht="22.5">
      <c r="A56" s="30" t="s">
        <v>574</v>
      </c>
      <c r="B56" s="12">
        <v>7704784450</v>
      </c>
      <c r="C56" s="27">
        <v>781443001</v>
      </c>
      <c r="D56" s="12" t="s">
        <v>495</v>
      </c>
      <c r="E56" s="12">
        <v>26361128</v>
      </c>
    </row>
    <row r="57" spans="1:5" ht="22.5">
      <c r="A57" s="30" t="s">
        <v>575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250</v>
      </c>
      <c r="B61" s="12">
        <v>7802205799</v>
      </c>
      <c r="C61" s="27">
        <v>780201001</v>
      </c>
      <c r="D61" s="12" t="s">
        <v>100</v>
      </c>
      <c r="E61" s="12">
        <v>28146440</v>
      </c>
    </row>
    <row r="62" spans="1:5" ht="22.5">
      <c r="A62" s="30" t="s">
        <v>240</v>
      </c>
      <c r="B62" s="12">
        <v>7842335610</v>
      </c>
      <c r="C62" s="27">
        <v>784201001</v>
      </c>
      <c r="D62" s="12" t="s">
        <v>101</v>
      </c>
      <c r="E62" s="12">
        <v>26647775</v>
      </c>
    </row>
    <row r="63" spans="1:5" ht="22.5">
      <c r="A63" s="30" t="s">
        <v>233</v>
      </c>
      <c r="B63" s="12">
        <v>7813045025</v>
      </c>
      <c r="C63" s="27">
        <v>783450001</v>
      </c>
      <c r="D63" s="12" t="s">
        <v>503</v>
      </c>
      <c r="E63" s="12">
        <v>28042181</v>
      </c>
    </row>
    <row r="64" spans="1:5" ht="22.5">
      <c r="A64" s="30" t="s">
        <v>514</v>
      </c>
      <c r="B64" s="12">
        <v>7830002303</v>
      </c>
      <c r="C64" s="27">
        <v>783450001</v>
      </c>
      <c r="D64" s="12" t="s">
        <v>101</v>
      </c>
      <c r="E64" s="12">
        <v>28453717</v>
      </c>
    </row>
    <row r="65" spans="1:5" ht="57">
      <c r="A65" s="30" t="s">
        <v>87</v>
      </c>
      <c r="B65" s="12">
        <v>7804002321</v>
      </c>
      <c r="C65" s="27">
        <v>783450001</v>
      </c>
      <c r="D65" s="12" t="s">
        <v>576</v>
      </c>
      <c r="E65" s="12">
        <v>26361094</v>
      </c>
    </row>
    <row r="66" spans="1:5" ht="22.5">
      <c r="A66" s="30" t="s">
        <v>343</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515</v>
      </c>
      <c r="B69" s="12">
        <v>7804040302</v>
      </c>
      <c r="C69" s="27">
        <v>997850200</v>
      </c>
      <c r="D69" s="12" t="s">
        <v>497</v>
      </c>
      <c r="E69" s="12">
        <v>28453744</v>
      </c>
    </row>
    <row r="70" spans="1:5" ht="22.5">
      <c r="A70" s="30" t="s">
        <v>220</v>
      </c>
      <c r="B70" s="12">
        <v>7728156800</v>
      </c>
      <c r="C70" s="27">
        <v>780101001</v>
      </c>
      <c r="D70" s="12" t="s">
        <v>101</v>
      </c>
      <c r="E70" s="12">
        <v>27968093</v>
      </c>
    </row>
    <row r="71" spans="1:5" ht="57">
      <c r="A71" s="30" t="s">
        <v>29</v>
      </c>
      <c r="B71" s="12">
        <v>7805025346</v>
      </c>
      <c r="C71" s="27">
        <v>785050001</v>
      </c>
      <c r="D71" s="12" t="s">
        <v>577</v>
      </c>
      <c r="E71" s="12">
        <v>26361102</v>
      </c>
    </row>
    <row r="72" spans="1:5" ht="22.5">
      <c r="A72" s="30" t="s">
        <v>578</v>
      </c>
      <c r="B72" s="12">
        <v>7805654288</v>
      </c>
      <c r="C72" s="27">
        <v>780501001</v>
      </c>
      <c r="D72" s="12" t="s">
        <v>101</v>
      </c>
      <c r="E72" s="12">
        <v>28796102</v>
      </c>
    </row>
    <row r="73" spans="1:5" ht="33.75">
      <c r="A73" s="30" t="s">
        <v>122</v>
      </c>
      <c r="B73" s="12">
        <v>7825660956</v>
      </c>
      <c r="C73" s="27">
        <v>783450001</v>
      </c>
      <c r="D73" s="12" t="s">
        <v>579</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580</v>
      </c>
      <c r="E77" s="12">
        <v>27307314</v>
      </c>
    </row>
    <row r="78" spans="1:5" ht="22.5">
      <c r="A78" s="30" t="s">
        <v>252</v>
      </c>
      <c r="B78" s="12">
        <v>7813464548</v>
      </c>
      <c r="C78" s="27">
        <v>781301001</v>
      </c>
      <c r="D78" s="12" t="s">
        <v>503</v>
      </c>
      <c r="E78" s="12">
        <v>28152707</v>
      </c>
    </row>
    <row r="79" spans="1:5" ht="33.75">
      <c r="A79" s="30" t="s">
        <v>38</v>
      </c>
      <c r="B79" s="12">
        <v>7811039386</v>
      </c>
      <c r="C79" s="27">
        <v>997850001</v>
      </c>
      <c r="D79" s="12" t="s">
        <v>581</v>
      </c>
      <c r="E79" s="12">
        <v>26647708</v>
      </c>
    </row>
    <row r="80" spans="1:5" ht="22.5">
      <c r="A80" s="30" t="s">
        <v>39</v>
      </c>
      <c r="B80" s="12">
        <v>7802052172</v>
      </c>
      <c r="C80" s="27">
        <v>780201001</v>
      </c>
      <c r="D80" s="12" t="s">
        <v>101</v>
      </c>
      <c r="E80" s="12">
        <v>26422310</v>
      </c>
    </row>
    <row r="81" spans="1:5" ht="45">
      <c r="A81" s="30" t="s">
        <v>211</v>
      </c>
      <c r="B81" s="12">
        <v>7708503727</v>
      </c>
      <c r="C81" s="27">
        <v>780445015</v>
      </c>
      <c r="D81" s="12" t="s">
        <v>582</v>
      </c>
      <c r="E81" s="12">
        <v>26814895</v>
      </c>
    </row>
    <row r="82" spans="1:5" ht="33.75">
      <c r="A82" s="30" t="s">
        <v>41</v>
      </c>
      <c r="B82" s="12">
        <v>7714783092</v>
      </c>
      <c r="C82" s="27">
        <v>783943001</v>
      </c>
      <c r="D82" s="12" t="s">
        <v>583</v>
      </c>
      <c r="E82" s="12">
        <v>26828034</v>
      </c>
    </row>
    <row r="83" spans="1:5" ht="22.5">
      <c r="A83" s="30" t="s">
        <v>42</v>
      </c>
      <c r="B83" s="12">
        <v>7806007100</v>
      </c>
      <c r="C83" s="27">
        <v>783450001</v>
      </c>
      <c r="D83" s="12" t="s">
        <v>101</v>
      </c>
      <c r="E83" s="12">
        <v>26361106</v>
      </c>
    </row>
    <row r="84" spans="1:5" ht="22.5">
      <c r="A84" s="30" t="s">
        <v>248</v>
      </c>
      <c r="B84" s="12">
        <v>7804036909</v>
      </c>
      <c r="C84" s="27">
        <v>780401001</v>
      </c>
      <c r="D84" s="12" t="s">
        <v>101</v>
      </c>
      <c r="E84" s="12">
        <v>28143840</v>
      </c>
    </row>
    <row r="85" spans="1:5" ht="22.5">
      <c r="A85" s="30" t="s">
        <v>344</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258</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584</v>
      </c>
      <c r="E92" s="12">
        <v>26539356</v>
      </c>
    </row>
    <row r="93" spans="1:5" ht="22.5">
      <c r="A93" s="30" t="s">
        <v>239</v>
      </c>
      <c r="B93" s="12">
        <v>7825404448</v>
      </c>
      <c r="C93" s="27">
        <v>783450001</v>
      </c>
      <c r="D93" s="12" t="s">
        <v>492</v>
      </c>
      <c r="E93" s="12">
        <v>28091963</v>
      </c>
    </row>
    <row r="94" spans="1:5" ht="22.5">
      <c r="A94" s="30" t="s">
        <v>124</v>
      </c>
      <c r="B94" s="12">
        <v>7810577007</v>
      </c>
      <c r="C94" s="27">
        <v>781001001</v>
      </c>
      <c r="D94" s="12" t="s">
        <v>585</v>
      </c>
      <c r="E94" s="12">
        <v>26555650</v>
      </c>
    </row>
    <row r="95" spans="1:5" ht="22.5">
      <c r="A95" s="30" t="s">
        <v>50</v>
      </c>
      <c r="B95" s="12">
        <v>7810237177</v>
      </c>
      <c r="C95" s="27">
        <v>781001001</v>
      </c>
      <c r="D95" s="12" t="s">
        <v>497</v>
      </c>
      <c r="E95" s="12">
        <v>26422151</v>
      </c>
    </row>
    <row r="96" spans="1:5" ht="22.5">
      <c r="A96" s="30" t="s">
        <v>586</v>
      </c>
      <c r="B96" s="12">
        <v>7817015769</v>
      </c>
      <c r="C96" s="27">
        <v>783450001</v>
      </c>
      <c r="D96" s="12" t="s">
        <v>100</v>
      </c>
      <c r="E96" s="12">
        <v>28816484</v>
      </c>
    </row>
    <row r="97" spans="1:5" ht="22.5">
      <c r="A97" s="30" t="s">
        <v>219</v>
      </c>
      <c r="B97" s="12">
        <v>7806008745</v>
      </c>
      <c r="C97" s="27">
        <v>780601001</v>
      </c>
      <c r="D97" s="12" t="s">
        <v>529</v>
      </c>
      <c r="E97" s="12">
        <v>27961378</v>
      </c>
    </row>
    <row r="98" spans="1:5" ht="22.5">
      <c r="A98" s="30" t="s">
        <v>253</v>
      </c>
      <c r="B98" s="12">
        <v>7838418751</v>
      </c>
      <c r="C98" s="27">
        <v>997850001</v>
      </c>
      <c r="D98" s="12" t="s">
        <v>101</v>
      </c>
      <c r="E98" s="12">
        <v>28152736</v>
      </c>
    </row>
    <row r="99" spans="1:5" ht="22.5">
      <c r="A99" s="30" t="s">
        <v>249</v>
      </c>
      <c r="B99" s="12">
        <v>7806016697</v>
      </c>
      <c r="C99" s="27">
        <v>780601001</v>
      </c>
      <c r="D99" s="12" t="s">
        <v>101</v>
      </c>
      <c r="E99" s="12">
        <v>28145322</v>
      </c>
    </row>
    <row r="100" spans="1:5" ht="33.75">
      <c r="A100" s="30" t="s">
        <v>125</v>
      </c>
      <c r="B100" s="12">
        <v>7813323258</v>
      </c>
      <c r="C100" s="27">
        <v>780501001</v>
      </c>
      <c r="D100" s="12" t="s">
        <v>587</v>
      </c>
      <c r="E100" s="12">
        <v>26533887</v>
      </c>
    </row>
    <row r="101" spans="1:5" ht="22.5">
      <c r="A101" s="30" t="s">
        <v>234</v>
      </c>
      <c r="B101" s="12">
        <v>7801032688</v>
      </c>
      <c r="C101" s="27">
        <v>780101001</v>
      </c>
      <c r="D101" s="12" t="s">
        <v>492</v>
      </c>
      <c r="E101" s="12">
        <v>28042447</v>
      </c>
    </row>
    <row r="102" spans="1:5" ht="22.5">
      <c r="A102" s="30" t="s">
        <v>588</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214</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481</v>
      </c>
      <c r="B106" s="12">
        <v>7813554914</v>
      </c>
      <c r="C106" s="27">
        <v>781301001</v>
      </c>
      <c r="D106" s="12" t="s">
        <v>100</v>
      </c>
      <c r="E106" s="12">
        <v>28454938</v>
      </c>
    </row>
    <row r="107" spans="1:5" ht="22.5">
      <c r="A107" s="30" t="s">
        <v>254</v>
      </c>
      <c r="B107" s="12">
        <v>7801560631</v>
      </c>
      <c r="C107" s="27">
        <v>780101001</v>
      </c>
      <c r="D107" s="12" t="s">
        <v>497</v>
      </c>
      <c r="E107" s="12">
        <v>28152680</v>
      </c>
    </row>
    <row r="108" spans="1:5" ht="57">
      <c r="A108" s="30" t="s">
        <v>51</v>
      </c>
      <c r="B108" s="12">
        <v>7703590927</v>
      </c>
      <c r="C108" s="27">
        <v>785050001</v>
      </c>
      <c r="D108" s="12" t="s">
        <v>589</v>
      </c>
      <c r="E108" s="12">
        <v>26555079</v>
      </c>
    </row>
    <row r="109" spans="1:5" ht="22.5">
      <c r="A109" s="30" t="s">
        <v>235</v>
      </c>
      <c r="B109" s="12">
        <v>7840332364</v>
      </c>
      <c r="C109" s="27">
        <v>784001001</v>
      </c>
      <c r="D109" s="12" t="s">
        <v>101</v>
      </c>
      <c r="E109" s="12">
        <v>28042558</v>
      </c>
    </row>
    <row r="110" spans="1:5" ht="22.5">
      <c r="A110" s="30" t="s">
        <v>217</v>
      </c>
      <c r="B110" s="12">
        <v>4703088415</v>
      </c>
      <c r="C110" s="27">
        <v>781101001</v>
      </c>
      <c r="D110" s="12" t="s">
        <v>101</v>
      </c>
      <c r="E110" s="12">
        <v>27953647</v>
      </c>
    </row>
    <row r="111" spans="1:5" ht="22.5">
      <c r="A111" s="30" t="s">
        <v>504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510</v>
      </c>
      <c r="B113" s="12">
        <v>7804099257</v>
      </c>
      <c r="C113" s="27">
        <v>784301001</v>
      </c>
      <c r="D113" s="12" t="s">
        <v>590</v>
      </c>
      <c r="E113" s="12">
        <v>28448967</v>
      </c>
    </row>
    <row r="114" spans="1:5" ht="22.5">
      <c r="A114" s="30" t="s">
        <v>54</v>
      </c>
      <c r="B114" s="12">
        <v>7802127477</v>
      </c>
      <c r="C114" s="27">
        <v>780201001</v>
      </c>
      <c r="D114" s="12" t="s">
        <v>101</v>
      </c>
      <c r="E114" s="12">
        <v>26361092</v>
      </c>
    </row>
    <row r="115" spans="1:5" ht="22.5">
      <c r="A115" s="30" t="s">
        <v>236</v>
      </c>
      <c r="B115" s="12">
        <v>7717662353</v>
      </c>
      <c r="C115" s="27">
        <v>781145001</v>
      </c>
      <c r="D115" s="12" t="s">
        <v>100</v>
      </c>
      <c r="E115" s="12">
        <v>28042497</v>
      </c>
    </row>
    <row r="116" spans="1:5" ht="22.5">
      <c r="A116" s="30" t="s">
        <v>243</v>
      </c>
      <c r="B116" s="12">
        <v>7806150886</v>
      </c>
      <c r="C116" s="27">
        <v>780601001</v>
      </c>
      <c r="D116" s="12" t="s">
        <v>101</v>
      </c>
      <c r="E116" s="12">
        <v>28134896</v>
      </c>
    </row>
    <row r="117" spans="1:5" ht="22.5">
      <c r="A117" s="30" t="s">
        <v>242</v>
      </c>
      <c r="B117" s="12">
        <v>7804349796</v>
      </c>
      <c r="C117" s="27">
        <v>780401001</v>
      </c>
      <c r="D117" s="12" t="s">
        <v>499</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529</v>
      </c>
      <c r="E119" s="12">
        <v>26361093</v>
      </c>
    </row>
    <row r="120" spans="1:5" ht="22.5">
      <c r="A120" s="30" t="s">
        <v>502</v>
      </c>
      <c r="B120" s="12">
        <v>7817330143</v>
      </c>
      <c r="C120" s="27">
        <v>781701001</v>
      </c>
      <c r="D120" s="12" t="s">
        <v>100</v>
      </c>
      <c r="E120" s="12">
        <v>28041958</v>
      </c>
    </row>
    <row r="121" spans="1:5" ht="22.5">
      <c r="A121" s="30" t="s">
        <v>56</v>
      </c>
      <c r="B121" s="12">
        <v>7801185204</v>
      </c>
      <c r="C121" s="27">
        <v>784101001</v>
      </c>
      <c r="D121" s="12" t="s">
        <v>506</v>
      </c>
      <c r="E121" s="12">
        <v>27546308</v>
      </c>
    </row>
    <row r="122" spans="1:5" ht="33.75">
      <c r="A122" s="30" t="s">
        <v>129</v>
      </c>
      <c r="B122" s="12">
        <v>7811322925</v>
      </c>
      <c r="C122" s="27">
        <v>781101001</v>
      </c>
      <c r="D122" s="12" t="s">
        <v>591</v>
      </c>
      <c r="E122" s="12">
        <v>26361113</v>
      </c>
    </row>
    <row r="123" spans="1:5" ht="22.5">
      <c r="A123" s="30" t="s">
        <v>255</v>
      </c>
      <c r="B123" s="12">
        <v>7802118578</v>
      </c>
      <c r="C123" s="27">
        <v>997350001</v>
      </c>
      <c r="D123" s="12" t="s">
        <v>100</v>
      </c>
      <c r="E123" s="12">
        <v>28152725</v>
      </c>
    </row>
    <row r="124" spans="1:5" ht="22.5">
      <c r="A124" s="30" t="s">
        <v>347</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592</v>
      </c>
      <c r="E126" s="12">
        <v>26422017</v>
      </c>
    </row>
    <row r="127" spans="1:5" ht="22.5">
      <c r="A127" s="30" t="s">
        <v>216</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259</v>
      </c>
      <c r="B131" s="12">
        <v>7802437912</v>
      </c>
      <c r="C131" s="27">
        <v>780201001</v>
      </c>
      <c r="D131" s="12" t="s">
        <v>499</v>
      </c>
      <c r="E131" s="12">
        <v>28155105</v>
      </c>
    </row>
    <row r="132" spans="1:5" ht="22.5">
      <c r="A132" s="30" t="s">
        <v>345</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593</v>
      </c>
      <c r="E134" s="12">
        <v>27546295</v>
      </c>
    </row>
    <row r="135" spans="1:5" ht="22.5">
      <c r="A135" s="30" t="s">
        <v>594</v>
      </c>
      <c r="B135" s="12">
        <v>7805614870</v>
      </c>
      <c r="C135" s="27">
        <v>783901001</v>
      </c>
      <c r="D135" s="12" t="s">
        <v>595</v>
      </c>
      <c r="E135" s="12">
        <v>28509704</v>
      </c>
    </row>
    <row r="136" spans="1:5" ht="22.5">
      <c r="A136" s="30" t="s">
        <v>63</v>
      </c>
      <c r="B136" s="12">
        <v>7820029472</v>
      </c>
      <c r="C136" s="27">
        <v>782001001</v>
      </c>
      <c r="D136" s="12" t="s">
        <v>101</v>
      </c>
      <c r="E136" s="12">
        <v>26361121</v>
      </c>
    </row>
    <row r="137" spans="1:5" ht="22.5">
      <c r="A137" s="30" t="s">
        <v>241</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482</v>
      </c>
      <c r="B139" s="12">
        <v>7806438628</v>
      </c>
      <c r="C139" s="27">
        <v>780601001</v>
      </c>
      <c r="D139" s="12" t="s">
        <v>596</v>
      </c>
      <c r="E139" s="12">
        <v>28422808</v>
      </c>
    </row>
    <row r="140" spans="1:5" ht="11.25">
      <c r="A140" s="30" t="s">
        <v>215</v>
      </c>
      <c r="B140" s="12">
        <v>7841314985</v>
      </c>
      <c r="C140" s="27">
        <v>784101001</v>
      </c>
      <c r="D140" s="12" t="s">
        <v>127</v>
      </c>
      <c r="E140" s="12">
        <v>26361135</v>
      </c>
    </row>
    <row r="141" spans="1:5" ht="22.5">
      <c r="A141" s="30" t="s">
        <v>221</v>
      </c>
      <c r="B141" s="12">
        <v>7839357460</v>
      </c>
      <c r="C141" s="27">
        <v>783901001</v>
      </c>
      <c r="D141" s="12" t="s">
        <v>101</v>
      </c>
      <c r="E141" s="12">
        <v>27971244</v>
      </c>
    </row>
    <row r="142" spans="1:5" ht="22.5">
      <c r="A142" s="30" t="s">
        <v>505</v>
      </c>
      <c r="B142" s="12">
        <v>7805519673</v>
      </c>
      <c r="C142" s="27">
        <v>783801001</v>
      </c>
      <c r="D142" s="12" t="s">
        <v>101</v>
      </c>
      <c r="E142" s="12">
        <v>28151979</v>
      </c>
    </row>
    <row r="143" spans="1:5" ht="22.5">
      <c r="A143" s="30" t="s">
        <v>597</v>
      </c>
      <c r="B143" s="12">
        <v>7802853013</v>
      </c>
      <c r="C143" s="27">
        <v>780201001</v>
      </c>
      <c r="D143" s="12" t="s">
        <v>101</v>
      </c>
      <c r="E143" s="12">
        <v>28511826</v>
      </c>
    </row>
    <row r="144" spans="1:5" ht="22.5">
      <c r="A144" s="30" t="s">
        <v>598</v>
      </c>
      <c r="B144" s="12">
        <v>7841014910</v>
      </c>
      <c r="C144" s="27">
        <v>784101001</v>
      </c>
      <c r="D144" s="12" t="s">
        <v>599</v>
      </c>
      <c r="E144" s="12">
        <v>28798987</v>
      </c>
    </row>
    <row r="145" spans="1:5" ht="22.5">
      <c r="A145" s="30" t="s">
        <v>227</v>
      </c>
      <c r="B145" s="12">
        <v>7820034338</v>
      </c>
      <c r="C145" s="27">
        <v>782001001</v>
      </c>
      <c r="D145" s="12" t="s">
        <v>101</v>
      </c>
      <c r="E145" s="12">
        <v>28001891</v>
      </c>
    </row>
    <row r="146" spans="1:5" ht="33.75">
      <c r="A146" s="30" t="s">
        <v>64</v>
      </c>
      <c r="B146" s="12">
        <v>7813114617</v>
      </c>
      <c r="C146" s="27">
        <v>781301001</v>
      </c>
      <c r="D146" s="12" t="s">
        <v>600</v>
      </c>
      <c r="E146" s="12">
        <v>26361115</v>
      </c>
    </row>
    <row r="147" spans="1:5" ht="22.5">
      <c r="A147" s="30" t="s">
        <v>501</v>
      </c>
      <c r="B147" s="12">
        <v>7810467163</v>
      </c>
      <c r="C147" s="27">
        <v>783101001</v>
      </c>
      <c r="D147" s="12" t="s">
        <v>101</v>
      </c>
      <c r="E147" s="12">
        <v>28042530</v>
      </c>
    </row>
    <row r="148" spans="1:5" ht="22.5">
      <c r="A148" s="30" t="s">
        <v>223</v>
      </c>
      <c r="B148" s="12">
        <v>7813109141</v>
      </c>
      <c r="C148" s="27">
        <v>781301001</v>
      </c>
      <c r="D148" s="12" t="s">
        <v>100</v>
      </c>
      <c r="E148" s="12">
        <v>27988538</v>
      </c>
    </row>
    <row r="149" spans="1:5" ht="22.5">
      <c r="A149" s="30" t="s">
        <v>237</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244</v>
      </c>
      <c r="B151" s="12">
        <v>7801089980</v>
      </c>
      <c r="C151" s="27">
        <v>780101001</v>
      </c>
      <c r="D151" s="12" t="s">
        <v>503</v>
      </c>
      <c r="E151" s="12">
        <v>28134965</v>
      </c>
    </row>
    <row r="152" spans="1:5" ht="22.5">
      <c r="A152" s="30" t="s">
        <v>88</v>
      </c>
      <c r="B152" s="12">
        <v>7806007029</v>
      </c>
      <c r="C152" s="27">
        <v>780601001</v>
      </c>
      <c r="D152" s="12" t="s">
        <v>506</v>
      </c>
      <c r="E152" s="12">
        <v>26422092</v>
      </c>
    </row>
    <row r="153" spans="1:5" ht="33.75">
      <c r="A153" s="30" t="s">
        <v>89</v>
      </c>
      <c r="B153" s="12">
        <v>7811375691</v>
      </c>
      <c r="C153" s="27">
        <v>781101001</v>
      </c>
      <c r="D153" s="12" t="s">
        <v>601</v>
      </c>
      <c r="E153" s="12">
        <v>26361114</v>
      </c>
    </row>
    <row r="154" spans="1:5" ht="22.5">
      <c r="A154" s="30" t="s">
        <v>222</v>
      </c>
      <c r="B154" s="12">
        <v>7806302458</v>
      </c>
      <c r="C154" s="27">
        <v>780601001</v>
      </c>
      <c r="D154" s="12" t="s">
        <v>101</v>
      </c>
      <c r="E154" s="12">
        <v>27976484</v>
      </c>
    </row>
    <row r="155" spans="1:5" ht="22.5">
      <c r="A155" s="30" t="s">
        <v>132</v>
      </c>
      <c r="B155" s="12">
        <v>7826087336</v>
      </c>
      <c r="C155" s="27">
        <v>783901001</v>
      </c>
      <c r="D155" s="12" t="s">
        <v>494</v>
      </c>
      <c r="E155" s="12">
        <v>26769190</v>
      </c>
    </row>
    <row r="156" spans="1:5" ht="11.25">
      <c r="A156" s="30" t="s">
        <v>133</v>
      </c>
      <c r="B156" s="12">
        <v>7841378040</v>
      </c>
      <c r="C156" s="27">
        <v>784101001</v>
      </c>
      <c r="D156" s="12" t="s">
        <v>496</v>
      </c>
      <c r="E156" s="12">
        <v>26641597</v>
      </c>
    </row>
    <row r="157" spans="1:5" ht="22.5">
      <c r="A157" s="30" t="s">
        <v>602</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503</v>
      </c>
      <c r="E160" s="12">
        <v>26361123</v>
      </c>
    </row>
    <row r="161" spans="1:5" ht="22.5">
      <c r="A161" s="30" t="s">
        <v>483</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603</v>
      </c>
      <c r="B163" s="12">
        <v>7703792360</v>
      </c>
      <c r="C163" s="27">
        <v>780701001</v>
      </c>
      <c r="D163" s="12" t="s">
        <v>101</v>
      </c>
      <c r="E163" s="12">
        <v>28496542</v>
      </c>
    </row>
    <row r="164" spans="1:5" ht="22.5">
      <c r="A164" s="30" t="s">
        <v>93</v>
      </c>
      <c r="B164" s="12">
        <v>7820027796</v>
      </c>
      <c r="C164" s="27">
        <v>782001001</v>
      </c>
      <c r="D164" s="12" t="s">
        <v>503</v>
      </c>
      <c r="E164" s="12">
        <v>26516049</v>
      </c>
    </row>
    <row r="165" spans="1:5" ht="22.5">
      <c r="A165" s="30" t="s">
        <v>260</v>
      </c>
      <c r="B165" s="12">
        <v>7820013553</v>
      </c>
      <c r="C165" s="27">
        <v>782001001</v>
      </c>
      <c r="D165" s="12" t="s">
        <v>529</v>
      </c>
      <c r="E165" s="12">
        <v>28191592</v>
      </c>
    </row>
    <row r="166" spans="1:5" ht="45">
      <c r="A166" s="30" t="s">
        <v>160</v>
      </c>
      <c r="B166" s="12">
        <v>7830000970</v>
      </c>
      <c r="C166" s="27">
        <v>783450001</v>
      </c>
      <c r="D166" s="12" t="s">
        <v>604</v>
      </c>
      <c r="E166" s="12">
        <v>26322166</v>
      </c>
    </row>
    <row r="167" spans="1:5" ht="22.5">
      <c r="A167" s="30" t="s">
        <v>247</v>
      </c>
      <c r="B167" s="12">
        <v>7707049388</v>
      </c>
      <c r="C167" s="27">
        <v>784001001</v>
      </c>
      <c r="D167" s="12" t="s">
        <v>529</v>
      </c>
      <c r="E167" s="12">
        <v>26357538</v>
      </c>
    </row>
    <row r="168" spans="1:5" ht="22.5">
      <c r="A168" s="30" t="s">
        <v>605</v>
      </c>
      <c r="B168" s="12">
        <v>7813045547</v>
      </c>
      <c r="C168" s="27">
        <v>781301001</v>
      </c>
      <c r="D168" s="12" t="s">
        <v>506</v>
      </c>
      <c r="E168" s="12">
        <v>27995413</v>
      </c>
    </row>
    <row r="169" spans="1:5" ht="22.5">
      <c r="A169" s="30" t="s">
        <v>606</v>
      </c>
      <c r="B169" s="12">
        <v>7812029408</v>
      </c>
      <c r="C169" s="27">
        <v>783801001</v>
      </c>
      <c r="D169" s="12" t="s">
        <v>492</v>
      </c>
      <c r="E169" s="12">
        <v>28454949</v>
      </c>
    </row>
    <row r="170" spans="1:5" ht="22.5">
      <c r="A170" s="30" t="s">
        <v>480</v>
      </c>
      <c r="B170" s="12">
        <v>7805029012</v>
      </c>
      <c r="C170" s="27">
        <v>780501001</v>
      </c>
      <c r="D170" s="12" t="s">
        <v>101</v>
      </c>
      <c r="E170" s="12">
        <v>26361089</v>
      </c>
    </row>
    <row r="171" spans="1:5" ht="33.75">
      <c r="A171" s="30" t="s">
        <v>491</v>
      </c>
      <c r="B171" s="12">
        <v>7804040077</v>
      </c>
      <c r="C171" s="27">
        <v>780401001</v>
      </c>
      <c r="D171" s="12" t="s">
        <v>607</v>
      </c>
      <c r="E171" s="12">
        <v>26491915</v>
      </c>
    </row>
    <row r="172" spans="1:5" ht="22.5">
      <c r="A172" s="30" t="s">
        <v>608</v>
      </c>
      <c r="B172" s="12">
        <v>7812009592</v>
      </c>
      <c r="C172" s="27">
        <v>783801001</v>
      </c>
      <c r="D172" s="12" t="s">
        <v>492</v>
      </c>
      <c r="E172" s="12">
        <v>26422396</v>
      </c>
    </row>
    <row r="173" spans="1:5" ht="22.5">
      <c r="A173" s="30" t="s">
        <v>509</v>
      </c>
      <c r="B173" s="12">
        <v>7813045434</v>
      </c>
      <c r="C173" s="27">
        <v>781301001</v>
      </c>
      <c r="D173" s="12" t="s">
        <v>101</v>
      </c>
      <c r="E173" s="12">
        <v>28436138</v>
      </c>
    </row>
    <row r="174" spans="1:5" ht="22.5">
      <c r="A174" s="30" t="s">
        <v>609</v>
      </c>
      <c r="B174" s="12">
        <v>7817002417</v>
      </c>
      <c r="C174" s="27">
        <v>781701001</v>
      </c>
      <c r="D174" s="12" t="s">
        <v>100</v>
      </c>
      <c r="E174" s="12">
        <v>28485475</v>
      </c>
    </row>
    <row r="175" spans="1:5" ht="22.5">
      <c r="A175" s="30" t="s">
        <v>610</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611</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209</v>
      </c>
      <c r="E2" s="29">
        <v>26420583</v>
      </c>
      <c r="F2" s="29"/>
      <c r="G2" s="29"/>
    </row>
    <row r="3" spans="1:7" s="3" customFormat="1" ht="11.25">
      <c r="A3" s="29" t="s">
        <v>29</v>
      </c>
      <c r="B3" s="29" t="s">
        <v>30</v>
      </c>
      <c r="C3" s="29" t="s">
        <v>178</v>
      </c>
      <c r="D3" s="29" t="s">
        <v>203</v>
      </c>
      <c r="E3" s="29">
        <v>26361102</v>
      </c>
      <c r="F3" s="29"/>
      <c r="G3" s="29"/>
    </row>
    <row r="4" spans="1:7" s="3" customFormat="1" ht="11.25">
      <c r="A4" s="29" t="s">
        <v>145</v>
      </c>
      <c r="B4" s="29" t="s">
        <v>181</v>
      </c>
      <c r="C4" s="29" t="s">
        <v>116</v>
      </c>
      <c r="D4" s="29" t="s">
        <v>144</v>
      </c>
      <c r="E4" s="29">
        <v>26322162</v>
      </c>
      <c r="F4" s="29"/>
      <c r="G4" s="29"/>
    </row>
    <row r="5" spans="1:7" s="3" customFormat="1" ht="11.25">
      <c r="A5" s="29" t="s">
        <v>146</v>
      </c>
      <c r="B5" s="29" t="s">
        <v>182</v>
      </c>
      <c r="C5" s="29" t="s">
        <v>53</v>
      </c>
      <c r="D5" s="29" t="s">
        <v>144</v>
      </c>
      <c r="E5" s="29">
        <v>26322153</v>
      </c>
      <c r="F5" s="29"/>
      <c r="G5" s="29"/>
    </row>
    <row r="6" spans="1:7" ht="11.25">
      <c r="A6" s="29" t="s">
        <v>147</v>
      </c>
      <c r="B6" s="29" t="s">
        <v>183</v>
      </c>
      <c r="C6" s="29" t="s">
        <v>184</v>
      </c>
      <c r="D6" s="29" t="s">
        <v>144</v>
      </c>
      <c r="E6" s="29">
        <v>27126047</v>
      </c>
      <c r="F6" s="29"/>
      <c r="G6" s="29"/>
    </row>
    <row r="7" spans="1:7" ht="11.25">
      <c r="A7" s="29" t="s">
        <v>148</v>
      </c>
      <c r="B7" s="29" t="s">
        <v>185</v>
      </c>
      <c r="C7" s="29" t="s">
        <v>186</v>
      </c>
      <c r="D7" s="29" t="s">
        <v>149</v>
      </c>
      <c r="E7" s="29">
        <v>26797003</v>
      </c>
      <c r="F7" s="29"/>
      <c r="G7" s="29"/>
    </row>
    <row r="8" spans="1:7" ht="11.25">
      <c r="A8" s="29" t="s">
        <v>150</v>
      </c>
      <c r="B8" s="29" t="s">
        <v>187</v>
      </c>
      <c r="C8" s="29" t="s">
        <v>62</v>
      </c>
      <c r="D8" s="29" t="s">
        <v>144</v>
      </c>
      <c r="E8" s="29">
        <v>26322163</v>
      </c>
      <c r="F8" s="29"/>
      <c r="G8" s="29"/>
    </row>
    <row r="9" spans="1:7" ht="11.25">
      <c r="A9" s="29" t="s">
        <v>151</v>
      </c>
      <c r="B9" s="29" t="s">
        <v>188</v>
      </c>
      <c r="C9" s="29" t="s">
        <v>65</v>
      </c>
      <c r="D9" s="29" t="s">
        <v>149</v>
      </c>
      <c r="E9" s="29">
        <v>26424359</v>
      </c>
      <c r="F9" s="29"/>
      <c r="G9" s="29"/>
    </row>
    <row r="10" spans="1:7" ht="11.25">
      <c r="A10" s="29" t="s">
        <v>152</v>
      </c>
      <c r="B10" s="29" t="s">
        <v>189</v>
      </c>
      <c r="C10" s="29" t="s">
        <v>31</v>
      </c>
      <c r="D10" s="29" t="s">
        <v>144</v>
      </c>
      <c r="E10" s="29">
        <v>26322156</v>
      </c>
      <c r="F10" s="29"/>
      <c r="G10" s="29"/>
    </row>
    <row r="11" spans="1:7" ht="11.25">
      <c r="A11" s="29" t="s">
        <v>153</v>
      </c>
      <c r="B11" s="29" t="s">
        <v>143</v>
      </c>
      <c r="C11" s="29" t="s">
        <v>190</v>
      </c>
      <c r="D11" s="29" t="s">
        <v>144</v>
      </c>
      <c r="E11" s="29">
        <v>26322159</v>
      </c>
      <c r="F11" s="29"/>
      <c r="G11" s="29"/>
    </row>
    <row r="12" spans="1:7" ht="11.25">
      <c r="A12" s="29" t="s">
        <v>154</v>
      </c>
      <c r="B12" s="29" t="s">
        <v>191</v>
      </c>
      <c r="C12" s="29" t="s">
        <v>48</v>
      </c>
      <c r="D12" s="29" t="s">
        <v>144</v>
      </c>
      <c r="E12" s="29">
        <v>26322161</v>
      </c>
      <c r="F12" s="29"/>
      <c r="G12" s="29"/>
    </row>
    <row r="13" spans="1:7" ht="11.25">
      <c r="A13" s="29" t="s">
        <v>155</v>
      </c>
      <c r="B13" s="29" t="s">
        <v>192</v>
      </c>
      <c r="C13" s="29" t="s">
        <v>116</v>
      </c>
      <c r="D13" s="29" t="s">
        <v>144</v>
      </c>
      <c r="E13" s="29">
        <v>26608446</v>
      </c>
      <c r="F13" s="29"/>
      <c r="G13" s="29"/>
    </row>
    <row r="14" spans="1:7" ht="11.25">
      <c r="A14" s="29" t="s">
        <v>156</v>
      </c>
      <c r="B14" s="29" t="s">
        <v>193</v>
      </c>
      <c r="C14" s="29" t="s">
        <v>113</v>
      </c>
      <c r="D14" s="29" t="s">
        <v>210</v>
      </c>
      <c r="E14" s="29">
        <v>26322164</v>
      </c>
      <c r="F14" s="29"/>
      <c r="G14" s="29"/>
    </row>
    <row r="15" spans="1:7" ht="11.25">
      <c r="A15" s="29" t="s">
        <v>157</v>
      </c>
      <c r="B15" s="29" t="s">
        <v>194</v>
      </c>
      <c r="C15" s="29" t="s">
        <v>40</v>
      </c>
      <c r="D15" s="29" t="s">
        <v>144</v>
      </c>
      <c r="E15" s="29">
        <v>26840521</v>
      </c>
      <c r="F15" s="29"/>
      <c r="G15" s="29"/>
    </row>
    <row r="16" spans="1:7" ht="11.25">
      <c r="A16" s="29" t="s">
        <v>158</v>
      </c>
      <c r="B16" s="29" t="s">
        <v>195</v>
      </c>
      <c r="C16" s="29" t="s">
        <v>53</v>
      </c>
      <c r="D16" s="29" t="s">
        <v>144</v>
      </c>
      <c r="E16" s="29">
        <v>26597512</v>
      </c>
      <c r="F16" s="29"/>
      <c r="G16" s="29"/>
    </row>
    <row r="17" spans="1:7" ht="11.25">
      <c r="A17" s="29" t="s">
        <v>159</v>
      </c>
      <c r="B17" s="29" t="s">
        <v>196</v>
      </c>
      <c r="C17" s="29" t="s">
        <v>197</v>
      </c>
      <c r="D17" s="29" t="s">
        <v>144</v>
      </c>
      <c r="E17" s="29">
        <v>26322158</v>
      </c>
      <c r="F17" s="29"/>
      <c r="G17" s="29"/>
    </row>
    <row r="18" spans="1:7" ht="11.25">
      <c r="A18" s="29" t="s">
        <v>160</v>
      </c>
      <c r="B18" s="29" t="s">
        <v>198</v>
      </c>
      <c r="C18" s="29" t="s">
        <v>31</v>
      </c>
      <c r="D18" s="29" t="s">
        <v>135</v>
      </c>
      <c r="E18" s="29">
        <v>26322166</v>
      </c>
      <c r="F18" s="29"/>
      <c r="G18" s="29"/>
    </row>
    <row r="19" spans="1:7" ht="11.25">
      <c r="A19" s="29" t="s">
        <v>161</v>
      </c>
      <c r="B19" s="29" t="s">
        <v>199</v>
      </c>
      <c r="C19" s="29" t="s">
        <v>116</v>
      </c>
      <c r="D19" s="29" t="s">
        <v>144</v>
      </c>
      <c r="E19" s="29">
        <v>26361117</v>
      </c>
      <c r="F19" s="29"/>
      <c r="G19" s="29"/>
    </row>
    <row r="20" spans="1:7" ht="11.25">
      <c r="A20" s="29" t="s">
        <v>162</v>
      </c>
      <c r="B20" s="29" t="s">
        <v>200</v>
      </c>
      <c r="C20" s="29" t="s">
        <v>201</v>
      </c>
      <c r="D20" s="29" t="s">
        <v>149</v>
      </c>
      <c r="E20" s="29">
        <v>26555876</v>
      </c>
      <c r="F20" s="29"/>
      <c r="G20" s="29"/>
    </row>
    <row r="21" spans="1:7" ht="11.25">
      <c r="A21" s="29" t="s">
        <v>177</v>
      </c>
      <c r="B21" s="29" t="s">
        <v>202</v>
      </c>
      <c r="C21" s="29" t="s">
        <v>49</v>
      </c>
      <c r="D21" s="29" t="s">
        <v>149</v>
      </c>
      <c r="E21" s="29">
        <v>26424207</v>
      </c>
      <c r="F21" s="29"/>
      <c r="G21" s="29"/>
    </row>
    <row r="22" spans="1:7" ht="11.25">
      <c r="A22" s="29" t="s">
        <v>204</v>
      </c>
      <c r="B22" s="29" t="s">
        <v>205</v>
      </c>
      <c r="C22" s="29" t="s">
        <v>206</v>
      </c>
      <c r="D22" s="29" t="s">
        <v>149</v>
      </c>
      <c r="E22" s="29">
        <v>26569253</v>
      </c>
      <c r="F22" s="29"/>
      <c r="G22" s="29"/>
    </row>
    <row r="23" spans="1:7" ht="11.25">
      <c r="A23" s="29" t="s">
        <v>207</v>
      </c>
      <c r="B23" s="29" t="s">
        <v>208</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59"/>
  <sheetViews>
    <sheetView showGridLines="0" workbookViewId="0" topLeftCell="C28">
      <selection activeCell="F36" sqref="F36:G36"/>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364" t="str">
        <f>FORMCODE</f>
        <v>WARM.OPENINFO.TARIF.4.178</v>
      </c>
      <c r="H4" s="364"/>
      <c r="I4" s="4"/>
      <c r="P4" s="44"/>
      <c r="Q4" s="44"/>
    </row>
    <row r="5" spans="1:17" s="3" customFormat="1" ht="14.25" customHeight="1">
      <c r="A5" s="33"/>
      <c r="B5" s="32"/>
      <c r="D5" s="6"/>
      <c r="E5" s="6"/>
      <c r="F5" s="6"/>
      <c r="G5" s="364" t="str">
        <f>VERSION</f>
        <v>Версия 1.3</v>
      </c>
      <c r="H5" s="364"/>
      <c r="I5" s="5"/>
      <c r="P5" s="44"/>
      <c r="Q5" s="44"/>
    </row>
    <row r="6" spans="1:17" s="3" customFormat="1" ht="14.25" customHeight="1">
      <c r="A6" s="33"/>
      <c r="B6" s="32"/>
      <c r="D6" s="6"/>
      <c r="E6" s="7"/>
      <c r="F6" s="8"/>
      <c r="G6" s="9"/>
      <c r="H6" s="9"/>
      <c r="I6" s="5"/>
      <c r="P6" s="44"/>
      <c r="Q6" s="44"/>
    </row>
    <row r="7" spans="1:17" s="21" customFormat="1" ht="30" customHeight="1">
      <c r="A7" s="33"/>
      <c r="B7" s="32"/>
      <c r="C7" s="63"/>
      <c r="D7" s="399" t="str">
        <f>FORMNAME</f>
        <v>Показатели подлежащие раскрытию в сфере теплоснабжения и сфере оказания услуг по передаче тепловой энергии</v>
      </c>
      <c r="E7" s="399"/>
      <c r="F7" s="399"/>
      <c r="G7" s="399"/>
      <c r="H7" s="399"/>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395" t="s">
        <v>342</v>
      </c>
      <c r="E9" s="395"/>
      <c r="F9" s="395"/>
      <c r="G9" s="395"/>
      <c r="H9" s="395"/>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396" t="s">
        <v>612</v>
      </c>
      <c r="G12" s="397"/>
      <c r="H12" s="18"/>
      <c r="I12" s="11"/>
      <c r="P12" s="45"/>
      <c r="Q12" s="45"/>
    </row>
    <row r="13" spans="4:17" ht="15" customHeight="1">
      <c r="D13" s="65"/>
      <c r="E13" s="19"/>
      <c r="F13" s="398"/>
      <c r="G13" s="398"/>
      <c r="H13" s="20"/>
      <c r="I13" s="21"/>
      <c r="P13" s="45"/>
      <c r="Q13" s="45"/>
    </row>
    <row r="14" spans="3:17" ht="27.75" customHeight="1">
      <c r="C14" s="22"/>
      <c r="D14" s="65"/>
      <c r="E14" s="69" t="s">
        <v>3</v>
      </c>
      <c r="F14" s="382" t="s">
        <v>504</v>
      </c>
      <c r="G14" s="383"/>
      <c r="H14" s="20"/>
      <c r="I14" s="21"/>
      <c r="P14" s="45"/>
      <c r="Q14" s="45"/>
    </row>
    <row r="15" spans="4:17" ht="27.75" customHeight="1">
      <c r="D15" s="65"/>
      <c r="E15" s="70" t="s">
        <v>4</v>
      </c>
      <c r="F15" s="384">
        <v>7805018099</v>
      </c>
      <c r="G15" s="385"/>
      <c r="H15" s="66"/>
      <c r="I15" s="21"/>
      <c r="P15" s="45"/>
      <c r="Q15" s="45"/>
    </row>
    <row r="16" spans="4:17" ht="27.75" customHeight="1">
      <c r="D16" s="65"/>
      <c r="E16" s="71" t="s">
        <v>5</v>
      </c>
      <c r="F16" s="386">
        <v>781001001</v>
      </c>
      <c r="G16" s="387"/>
      <c r="H16" s="66"/>
      <c r="I16" s="21"/>
      <c r="P16" s="45"/>
      <c r="Q16" s="45"/>
    </row>
    <row r="17" spans="4:17" ht="15" customHeight="1">
      <c r="D17" s="15"/>
      <c r="E17" s="15"/>
      <c r="F17" s="15"/>
      <c r="G17" s="17"/>
      <c r="H17" s="18"/>
      <c r="I17" s="11"/>
      <c r="P17" s="45"/>
      <c r="Q17" s="45"/>
    </row>
    <row r="18" spans="4:17" ht="27.75" customHeight="1">
      <c r="D18" s="65"/>
      <c r="E18" s="72" t="s">
        <v>22</v>
      </c>
      <c r="F18" s="386" t="s">
        <v>179</v>
      </c>
      <c r="G18" s="387"/>
      <c r="H18" s="17"/>
      <c r="I18" s="23"/>
      <c r="J18" s="24"/>
      <c r="P18" s="45"/>
      <c r="Q18" s="45"/>
    </row>
    <row r="19" spans="4:17" ht="15" customHeight="1">
      <c r="D19" s="15"/>
      <c r="E19" s="15"/>
      <c r="F19" s="15"/>
      <c r="G19" s="17"/>
      <c r="H19" s="18"/>
      <c r="I19" s="11"/>
      <c r="P19" s="45"/>
      <c r="Q19" s="45"/>
    </row>
    <row r="20" spans="4:17" ht="35.25" customHeight="1">
      <c r="D20" s="65"/>
      <c r="E20" s="72" t="s">
        <v>367</v>
      </c>
      <c r="F20" s="386" t="s">
        <v>127</v>
      </c>
      <c r="G20" s="387"/>
      <c r="H20" s="17"/>
      <c r="I20" s="23"/>
      <c r="J20" s="24"/>
      <c r="P20" s="45"/>
      <c r="Q20" s="45"/>
    </row>
    <row r="21" spans="4:17" ht="15" customHeight="1">
      <c r="D21" s="65"/>
      <c r="E21" s="19"/>
      <c r="F21" s="15"/>
      <c r="G21" s="20"/>
      <c r="H21" s="20"/>
      <c r="I21" s="21"/>
      <c r="P21" s="45"/>
      <c r="Q21" s="45"/>
    </row>
    <row r="22" spans="4:17" ht="22.5" customHeight="1">
      <c r="D22" s="65"/>
      <c r="E22" s="388" t="s">
        <v>455</v>
      </c>
      <c r="F22" s="389"/>
      <c r="G22" s="390"/>
      <c r="H22" s="17"/>
      <c r="I22" s="23"/>
      <c r="J22" s="24"/>
      <c r="P22" s="45"/>
      <c r="Q22" s="45"/>
    </row>
    <row r="23" spans="4:17" ht="27.75" customHeight="1">
      <c r="D23" s="65"/>
      <c r="E23" s="73" t="s">
        <v>6</v>
      </c>
      <c r="F23" s="391">
        <v>2016</v>
      </c>
      <c r="G23" s="392"/>
      <c r="H23" s="20"/>
      <c r="I23" s="21"/>
      <c r="P23" s="45"/>
      <c r="Q23" s="45"/>
    </row>
    <row r="24" spans="4:17" ht="15" customHeight="1">
      <c r="D24" s="15"/>
      <c r="E24" s="15"/>
      <c r="F24" s="15"/>
      <c r="G24" s="17"/>
      <c r="H24" s="18"/>
      <c r="I24" s="11"/>
      <c r="P24" s="45"/>
      <c r="Q24" s="45"/>
    </row>
    <row r="25" spans="4:17" ht="27.75" customHeight="1">
      <c r="D25" s="65"/>
      <c r="E25" s="72" t="s">
        <v>369</v>
      </c>
      <c r="F25" s="391" t="s">
        <v>613</v>
      </c>
      <c r="G25" s="392"/>
      <c r="H25" s="17"/>
      <c r="I25" s="23"/>
      <c r="J25" s="24"/>
      <c r="P25" s="45"/>
      <c r="Q25" s="45"/>
    </row>
    <row r="26" spans="4:17" ht="15" customHeight="1">
      <c r="D26" s="15"/>
      <c r="E26" s="15"/>
      <c r="F26" s="15"/>
      <c r="G26" s="17"/>
      <c r="H26" s="18"/>
      <c r="I26" s="11"/>
      <c r="P26" s="45"/>
      <c r="Q26" s="45"/>
    </row>
    <row r="27" spans="4:17" ht="29.25" customHeight="1">
      <c r="D27" s="15"/>
      <c r="E27" s="388" t="s">
        <v>382</v>
      </c>
      <c r="F27" s="389"/>
      <c r="G27" s="390"/>
      <c r="H27" s="18"/>
      <c r="I27" s="11"/>
      <c r="P27" s="45"/>
      <c r="Q27" s="45"/>
    </row>
    <row r="28" spans="4:17" ht="27.75" customHeight="1">
      <c r="D28" s="65"/>
      <c r="E28" s="71" t="s">
        <v>383</v>
      </c>
      <c r="F28" s="391" t="s">
        <v>385</v>
      </c>
      <c r="G28" s="392"/>
      <c r="H28" s="17"/>
      <c r="I28" s="23"/>
      <c r="J28" s="309"/>
      <c r="P28" s="45"/>
      <c r="Q28" s="45"/>
    </row>
    <row r="29" spans="4:17" ht="27.75" customHeight="1">
      <c r="D29" s="65"/>
      <c r="E29" s="71" t="s">
        <v>387</v>
      </c>
      <c r="F29" s="391" t="s">
        <v>613</v>
      </c>
      <c r="G29" s="392"/>
      <c r="H29" s="17"/>
      <c r="I29" s="23"/>
      <c r="J29" s="24"/>
      <c r="P29" s="45"/>
      <c r="Q29" s="45"/>
    </row>
    <row r="30" spans="4:17" ht="27.75" customHeight="1">
      <c r="D30" s="65"/>
      <c r="E30" s="71" t="s">
        <v>388</v>
      </c>
      <c r="F30" s="391" t="s">
        <v>523</v>
      </c>
      <c r="G30" s="392"/>
      <c r="H30" s="17"/>
      <c r="I30" s="23"/>
      <c r="J30" s="24"/>
      <c r="P30" s="45"/>
      <c r="Q30" s="45"/>
    </row>
    <row r="31" spans="4:17" ht="33.75">
      <c r="D31" s="65"/>
      <c r="E31" s="71" t="s">
        <v>321</v>
      </c>
      <c r="F31" s="391" t="s">
        <v>523</v>
      </c>
      <c r="G31" s="392"/>
      <c r="H31" s="17"/>
      <c r="I31" s="23"/>
      <c r="J31" s="24"/>
      <c r="P31" s="45"/>
      <c r="Q31" s="45"/>
    </row>
    <row r="32" spans="4:17" ht="68.25">
      <c r="D32" s="65"/>
      <c r="E32" s="71" t="s">
        <v>322</v>
      </c>
      <c r="F32" s="391" t="s">
        <v>523</v>
      </c>
      <c r="G32" s="392"/>
      <c r="H32" s="17"/>
      <c r="I32" s="23"/>
      <c r="J32" s="24"/>
      <c r="P32" s="45"/>
      <c r="Q32" s="45"/>
    </row>
    <row r="33" spans="4:17" ht="27.75" customHeight="1">
      <c r="D33" s="65"/>
      <c r="E33" s="71" t="s">
        <v>389</v>
      </c>
      <c r="F33" s="391" t="s">
        <v>523</v>
      </c>
      <c r="G33" s="392"/>
      <c r="H33" s="17"/>
      <c r="I33" s="23"/>
      <c r="J33" s="24"/>
      <c r="P33" s="45"/>
      <c r="Q33" s="45"/>
    </row>
    <row r="34" spans="4:17" ht="15" customHeight="1">
      <c r="D34" s="65"/>
      <c r="E34" s="19"/>
      <c r="F34" s="15"/>
      <c r="G34" s="20"/>
      <c r="H34" s="17"/>
      <c r="I34" s="293"/>
      <c r="J34" s="24"/>
      <c r="P34" s="12"/>
      <c r="Q34" s="12"/>
    </row>
    <row r="35" spans="4:17" ht="22.5" customHeight="1">
      <c r="D35" s="65"/>
      <c r="E35" s="388" t="s">
        <v>458</v>
      </c>
      <c r="F35" s="389"/>
      <c r="G35" s="390"/>
      <c r="H35" s="17"/>
      <c r="I35" s="293"/>
      <c r="J35" s="309"/>
      <c r="P35" s="12"/>
      <c r="Q35" s="12"/>
    </row>
    <row r="36" spans="4:17" ht="27.75" customHeight="1">
      <c r="D36" s="65"/>
      <c r="E36" s="308" t="s">
        <v>459</v>
      </c>
      <c r="F36" s="400"/>
      <c r="G36" s="393"/>
      <c r="H36" s="17"/>
      <c r="I36" s="294"/>
      <c r="J36" s="24"/>
      <c r="P36" s="12"/>
      <c r="Q36" s="12"/>
    </row>
    <row r="37" spans="4:17" ht="27.75" customHeight="1">
      <c r="D37" s="65"/>
      <c r="E37" s="308" t="s">
        <v>460</v>
      </c>
      <c r="F37" s="393"/>
      <c r="G37" s="394"/>
      <c r="H37" s="17"/>
      <c r="I37" s="294"/>
      <c r="J37" s="24"/>
      <c r="P37" s="12"/>
      <c r="Q37" s="12"/>
    </row>
    <row r="38" spans="4:17" ht="27.75" customHeight="1">
      <c r="D38" s="65"/>
      <c r="E38" s="73" t="s">
        <v>461</v>
      </c>
      <c r="F38" s="393"/>
      <c r="G38" s="394"/>
      <c r="H38" s="17"/>
      <c r="I38" s="294"/>
      <c r="J38" s="24"/>
      <c r="P38" s="12"/>
      <c r="Q38" s="12"/>
    </row>
    <row r="39" spans="4:10" ht="13.5">
      <c r="D39" s="65"/>
      <c r="E39" s="19"/>
      <c r="F39" s="15"/>
      <c r="G39" s="20"/>
      <c r="H39" s="17"/>
      <c r="I39" s="23"/>
      <c r="J39" s="24"/>
    </row>
    <row r="40" spans="4:10" ht="22.5" customHeight="1">
      <c r="D40" s="65"/>
      <c r="E40" s="371" t="s">
        <v>7</v>
      </c>
      <c r="F40" s="372"/>
      <c r="G40" s="373"/>
      <c r="H40" s="66"/>
      <c r="I40" s="39"/>
      <c r="J40" s="39"/>
    </row>
    <row r="41" spans="1:9" ht="23.25" customHeight="1">
      <c r="A41" s="34"/>
      <c r="D41" s="15"/>
      <c r="E41" s="74" t="s">
        <v>8</v>
      </c>
      <c r="F41" s="378" t="s">
        <v>616</v>
      </c>
      <c r="G41" s="379"/>
      <c r="H41" s="66"/>
      <c r="I41" s="40"/>
    </row>
    <row r="42" spans="1:9" ht="27.75" customHeight="1">
      <c r="A42" s="34"/>
      <c r="D42" s="15"/>
      <c r="E42" s="75" t="s">
        <v>9</v>
      </c>
      <c r="F42" s="380" t="s">
        <v>616</v>
      </c>
      <c r="G42" s="381"/>
      <c r="H42" s="66"/>
      <c r="I42" s="41"/>
    </row>
    <row r="43" spans="4:9" ht="15" customHeight="1">
      <c r="D43" s="65"/>
      <c r="E43" s="19"/>
      <c r="F43" s="15"/>
      <c r="G43" s="20"/>
      <c r="H43" s="66"/>
      <c r="I43" s="21"/>
    </row>
    <row r="44" spans="4:9" ht="22.5" customHeight="1">
      <c r="D44" s="65"/>
      <c r="E44" s="371" t="s">
        <v>18</v>
      </c>
      <c r="F44" s="372"/>
      <c r="G44" s="373"/>
      <c r="H44" s="66"/>
      <c r="I44" s="21"/>
    </row>
    <row r="45" spans="4:9" ht="27.75" customHeight="1">
      <c r="D45" s="65"/>
      <c r="E45" s="76" t="s">
        <v>11</v>
      </c>
      <c r="F45" s="376" t="s">
        <v>614</v>
      </c>
      <c r="G45" s="377"/>
      <c r="H45" s="66"/>
      <c r="I45" s="21"/>
    </row>
    <row r="46" spans="4:9" ht="27.75" customHeight="1">
      <c r="D46" s="65"/>
      <c r="E46" s="77" t="s">
        <v>12</v>
      </c>
      <c r="F46" s="374" t="s">
        <v>615</v>
      </c>
      <c r="G46" s="375"/>
      <c r="H46" s="66"/>
      <c r="I46" s="21"/>
    </row>
    <row r="47" spans="4:9" ht="15" customHeight="1">
      <c r="D47" s="65"/>
      <c r="E47" s="19"/>
      <c r="F47" s="15"/>
      <c r="G47" s="20"/>
      <c r="H47" s="66"/>
      <c r="I47" s="21"/>
    </row>
    <row r="48" spans="1:9" ht="22.5" customHeight="1">
      <c r="A48" s="34"/>
      <c r="D48" s="15"/>
      <c r="E48" s="371" t="s">
        <v>10</v>
      </c>
      <c r="F48" s="372"/>
      <c r="G48" s="373"/>
      <c r="H48" s="66"/>
      <c r="I48" s="11"/>
    </row>
    <row r="49" spans="1:9" ht="27.75" customHeight="1">
      <c r="A49" s="34"/>
      <c r="B49" s="35"/>
      <c r="D49" s="67"/>
      <c r="E49" s="76" t="s">
        <v>11</v>
      </c>
      <c r="F49" s="369" t="s">
        <v>617</v>
      </c>
      <c r="G49" s="370"/>
      <c r="H49" s="66"/>
      <c r="I49" s="25"/>
    </row>
    <row r="50" spans="1:9" ht="27.75" customHeight="1">
      <c r="A50" s="34"/>
      <c r="B50" s="35"/>
      <c r="D50" s="67"/>
      <c r="E50" s="76" t="s">
        <v>12</v>
      </c>
      <c r="F50" s="369" t="s">
        <v>618</v>
      </c>
      <c r="G50" s="370"/>
      <c r="H50" s="66"/>
      <c r="I50" s="25"/>
    </row>
    <row r="51" spans="1:9" ht="27.75" customHeight="1">
      <c r="A51" s="34"/>
      <c r="B51" s="35"/>
      <c r="D51" s="67"/>
      <c r="E51" s="76" t="s">
        <v>13</v>
      </c>
      <c r="F51" s="365" t="s">
        <v>619</v>
      </c>
      <c r="G51" s="366"/>
      <c r="H51" s="66"/>
      <c r="I51" s="25"/>
    </row>
    <row r="52" spans="1:9" ht="27.75" customHeight="1">
      <c r="A52" s="34"/>
      <c r="B52" s="35"/>
      <c r="D52" s="67"/>
      <c r="E52" s="77" t="s">
        <v>14</v>
      </c>
      <c r="F52" s="367" t="s">
        <v>620</v>
      </c>
      <c r="G52" s="368"/>
      <c r="H52" s="6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33:G33"/>
    <mergeCell ref="E27:G27"/>
    <mergeCell ref="F29:G29"/>
    <mergeCell ref="F30:G30"/>
    <mergeCell ref="F31:G31"/>
    <mergeCell ref="F32:G32"/>
    <mergeCell ref="F37:G37"/>
    <mergeCell ref="F38:G38"/>
    <mergeCell ref="D9:H9"/>
    <mergeCell ref="F12:G12"/>
    <mergeCell ref="F13:G13"/>
    <mergeCell ref="G4:H4"/>
    <mergeCell ref="G5:H5"/>
    <mergeCell ref="D7:H7"/>
    <mergeCell ref="E35:G35"/>
    <mergeCell ref="F36:G36"/>
    <mergeCell ref="F42:G42"/>
    <mergeCell ref="F14:G14"/>
    <mergeCell ref="F15:G15"/>
    <mergeCell ref="F16:G16"/>
    <mergeCell ref="E22:G22"/>
    <mergeCell ref="F23:G23"/>
    <mergeCell ref="F18:G18"/>
    <mergeCell ref="F20:G20"/>
    <mergeCell ref="F25:G25"/>
    <mergeCell ref="F28:G28"/>
    <mergeCell ref="F51:G51"/>
    <mergeCell ref="F52:G52"/>
    <mergeCell ref="F49:G49"/>
    <mergeCell ref="F50:G50"/>
    <mergeCell ref="E40:G40"/>
    <mergeCell ref="E48:G48"/>
    <mergeCell ref="E44:G44"/>
    <mergeCell ref="F46:G46"/>
    <mergeCell ref="F45:G45"/>
    <mergeCell ref="F41:G41"/>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Sheet_06">
    <pageSetUpPr fitToPage="1"/>
  </sheetPr>
  <dimension ref="A1:AC71"/>
  <sheetViews>
    <sheetView showGridLines="0" tabSelected="1" zoomScale="75" zoomScaleNormal="75" zoomScalePageLayoutView="0" workbookViewId="0" topLeftCell="C4">
      <selection activeCell="U20" sqref="U20"/>
    </sheetView>
  </sheetViews>
  <sheetFormatPr defaultColWidth="9.140625" defaultRowHeight="11.25"/>
  <cols>
    <col min="1" max="2" width="8.140625" style="116" hidden="1" customWidth="1"/>
    <col min="3" max="3" width="9.00390625" style="7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16" customFormat="1" ht="32.25" customHeight="1" hidden="1">
      <c r="A1" s="115">
        <f>ID</f>
        <v>26424110</v>
      </c>
      <c r="B1" s="115"/>
      <c r="C1" s="115"/>
      <c r="D1" s="115"/>
      <c r="E1" s="124"/>
      <c r="F1" s="124"/>
      <c r="G1" s="124"/>
      <c r="H1" s="124"/>
      <c r="I1" s="124"/>
      <c r="J1" s="124"/>
      <c r="K1" s="124"/>
      <c r="L1" s="124"/>
      <c r="M1" s="124"/>
      <c r="N1" s="124"/>
      <c r="O1" s="124"/>
      <c r="P1" s="124"/>
      <c r="Q1" s="124"/>
      <c r="U1" s="115"/>
    </row>
    <row r="2" spans="1:3" s="116" customFormat="1" ht="32.25" customHeight="1" hidden="1">
      <c r="A2" s="115"/>
      <c r="B2" s="115"/>
      <c r="C2" s="115"/>
    </row>
    <row r="3" spans="1:21" s="116" customFormat="1" ht="32.25" customHeight="1" hidden="1">
      <c r="A3" s="115"/>
      <c r="B3" s="115"/>
      <c r="C3" s="115"/>
      <c r="D3" s="115"/>
      <c r="E3" s="115"/>
      <c r="F3" s="115"/>
      <c r="G3" s="115"/>
      <c r="H3" s="115"/>
      <c r="I3" s="115"/>
      <c r="J3" s="115"/>
      <c r="K3" s="115"/>
      <c r="L3" s="115"/>
      <c r="M3" s="115"/>
      <c r="N3" s="115"/>
      <c r="O3" s="115"/>
      <c r="P3" s="115"/>
      <c r="Q3" s="115"/>
      <c r="U3" s="115"/>
    </row>
    <row r="4" spans="1:22" ht="11.25">
      <c r="A4" s="115"/>
      <c r="B4" s="115"/>
      <c r="C4" s="80"/>
      <c r="D4" s="117"/>
      <c r="E4" s="118"/>
      <c r="F4" s="118"/>
      <c r="G4" s="118"/>
      <c r="H4" s="118"/>
      <c r="I4" s="118"/>
      <c r="J4" s="118"/>
      <c r="K4" s="118"/>
      <c r="L4" s="118"/>
      <c r="M4" s="118"/>
      <c r="N4" s="118"/>
      <c r="O4" s="118"/>
      <c r="P4" s="118"/>
      <c r="Q4" s="118"/>
      <c r="R4" s="118"/>
      <c r="S4" s="118"/>
      <c r="T4" s="118"/>
      <c r="U4" s="118"/>
      <c r="V4" s="132" t="str">
        <f>FORMID</f>
        <v>WARM.OPENINFO.TARIF.4.178</v>
      </c>
    </row>
    <row r="5" spans="1:22" ht="11.25">
      <c r="A5" s="115"/>
      <c r="B5" s="115"/>
      <c r="C5" s="80"/>
      <c r="D5" s="119"/>
      <c r="E5" s="37"/>
      <c r="F5" s="37"/>
      <c r="G5" s="37"/>
      <c r="H5" s="37"/>
      <c r="I5" s="37"/>
      <c r="J5" s="37"/>
      <c r="K5" s="37"/>
      <c r="L5" s="37"/>
      <c r="M5" s="37"/>
      <c r="N5" s="37"/>
      <c r="O5" s="37"/>
      <c r="P5" s="37"/>
      <c r="Q5" s="37"/>
      <c r="R5" s="37"/>
      <c r="S5" s="37"/>
      <c r="T5" s="37"/>
      <c r="U5" s="37"/>
      <c r="V5" s="147" t="s">
        <v>518</v>
      </c>
    </row>
    <row r="6" spans="1:22" ht="12" thickBot="1">
      <c r="A6" s="115"/>
      <c r="B6" s="115"/>
      <c r="C6" s="80"/>
      <c r="D6" s="119"/>
      <c r="E6" s="37"/>
      <c r="F6" s="37"/>
      <c r="G6" s="37"/>
      <c r="H6" s="37"/>
      <c r="I6" s="37"/>
      <c r="J6" s="37"/>
      <c r="K6" s="37"/>
      <c r="L6" s="37"/>
      <c r="M6" s="37"/>
      <c r="N6" s="37"/>
      <c r="O6" s="37"/>
      <c r="P6" s="37"/>
      <c r="Q6" s="37"/>
      <c r="R6" s="37"/>
      <c r="S6" s="37"/>
      <c r="T6" s="37"/>
      <c r="U6" s="37"/>
      <c r="V6" s="120"/>
    </row>
    <row r="7" spans="1:27" s="130" customFormat="1" ht="15" customHeight="1">
      <c r="A7" s="126"/>
      <c r="B7" s="126"/>
      <c r="C7" s="127"/>
      <c r="D7" s="128"/>
      <c r="E7" s="408" t="s">
        <v>294</v>
      </c>
      <c r="F7" s="409"/>
      <c r="G7" s="409"/>
      <c r="H7" s="409"/>
      <c r="I7" s="409"/>
      <c r="J7" s="409"/>
      <c r="K7" s="409"/>
      <c r="L7" s="409"/>
      <c r="M7" s="409"/>
      <c r="N7" s="409"/>
      <c r="O7" s="409"/>
      <c r="P7" s="409"/>
      <c r="Q7" s="409"/>
      <c r="R7" s="409"/>
      <c r="S7" s="409"/>
      <c r="T7" s="409"/>
      <c r="U7" s="410"/>
      <c r="V7" s="129"/>
      <c r="X7" s="131"/>
      <c r="Y7" s="131"/>
      <c r="Z7" s="131"/>
      <c r="AA7" s="131"/>
    </row>
    <row r="8" spans="1:27" s="130" customFormat="1" ht="15" customHeight="1">
      <c r="A8" s="126"/>
      <c r="B8" s="126"/>
      <c r="C8" s="127"/>
      <c r="D8" s="128"/>
      <c r="E8" s="415" t="s">
        <v>295</v>
      </c>
      <c r="F8" s="416"/>
      <c r="G8" s="416"/>
      <c r="H8" s="416"/>
      <c r="I8" s="416"/>
      <c r="J8" s="416"/>
      <c r="K8" s="416"/>
      <c r="L8" s="416"/>
      <c r="M8" s="416"/>
      <c r="N8" s="416"/>
      <c r="O8" s="416"/>
      <c r="P8" s="416"/>
      <c r="Q8" s="416"/>
      <c r="R8" s="416"/>
      <c r="S8" s="416"/>
      <c r="T8" s="416"/>
      <c r="U8" s="417"/>
      <c r="V8" s="129"/>
      <c r="X8" s="131"/>
      <c r="Y8" s="131"/>
      <c r="Z8" s="131"/>
      <c r="AA8" s="131"/>
    </row>
    <row r="9" spans="1:27"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6"/>
      <c r="P9" s="406"/>
      <c r="Q9" s="406"/>
      <c r="R9" s="406"/>
      <c r="S9" s="406"/>
      <c r="T9" s="406"/>
      <c r="U9" s="407"/>
      <c r="V9" s="129"/>
      <c r="X9" s="131"/>
      <c r="Y9" s="131"/>
      <c r="Z9" s="131"/>
      <c r="AA9" s="131"/>
    </row>
    <row r="10" spans="1:27" ht="15" customHeight="1" thickBot="1">
      <c r="A10" s="115"/>
      <c r="B10" s="115"/>
      <c r="C10" s="80"/>
      <c r="D10" s="119"/>
      <c r="E10" s="411" t="str">
        <f>"на "&amp;Period_name_1</f>
        <v>на 2016 г.</v>
      </c>
      <c r="F10" s="412"/>
      <c r="G10" s="412"/>
      <c r="H10" s="412"/>
      <c r="I10" s="412"/>
      <c r="J10" s="412"/>
      <c r="K10" s="412"/>
      <c r="L10" s="412"/>
      <c r="M10" s="412"/>
      <c r="N10" s="412"/>
      <c r="O10" s="412"/>
      <c r="P10" s="412"/>
      <c r="Q10" s="412"/>
      <c r="R10" s="412"/>
      <c r="S10" s="412"/>
      <c r="T10" s="412"/>
      <c r="U10" s="413"/>
      <c r="V10" s="120"/>
      <c r="X10" s="125"/>
      <c r="Y10" s="125"/>
      <c r="Z10" s="125"/>
      <c r="AA10" s="125"/>
    </row>
    <row r="11" spans="1:27" ht="12" thickBot="1">
      <c r="A11" s="115"/>
      <c r="B11" s="115"/>
      <c r="C11" s="80"/>
      <c r="D11" s="119"/>
      <c r="E11" s="37"/>
      <c r="F11" s="37"/>
      <c r="G11" s="37"/>
      <c r="H11" s="37"/>
      <c r="I11" s="37"/>
      <c r="J11" s="37"/>
      <c r="K11" s="37"/>
      <c r="L11" s="37"/>
      <c r="M11" s="37"/>
      <c r="N11" s="37"/>
      <c r="O11" s="37"/>
      <c r="P11" s="37"/>
      <c r="Q11" s="37"/>
      <c r="R11" s="37"/>
      <c r="S11" s="37"/>
      <c r="T11" s="37"/>
      <c r="U11" s="37"/>
      <c r="V11" s="120"/>
      <c r="X11" s="125"/>
      <c r="Y11" s="125"/>
      <c r="Z11" s="125"/>
      <c r="AA11" s="125"/>
    </row>
    <row r="12" spans="1:27" ht="60" customHeight="1">
      <c r="A12" s="115"/>
      <c r="B12" s="115"/>
      <c r="C12" s="80"/>
      <c r="D12" s="119"/>
      <c r="E12" s="421" t="s">
        <v>296</v>
      </c>
      <c r="F12" s="404"/>
      <c r="G12" s="425" t="s">
        <v>297</v>
      </c>
      <c r="H12" s="425"/>
      <c r="I12" s="425"/>
      <c r="J12" s="425" t="s">
        <v>298</v>
      </c>
      <c r="K12" s="425"/>
      <c r="L12" s="425"/>
      <c r="M12" s="425" t="s">
        <v>484</v>
      </c>
      <c r="N12" s="425"/>
      <c r="O12" s="425"/>
      <c r="P12" s="418" t="s">
        <v>299</v>
      </c>
      <c r="Q12" s="404" t="s">
        <v>300</v>
      </c>
      <c r="R12" s="404"/>
      <c r="S12" s="404" t="s">
        <v>301</v>
      </c>
      <c r="T12" s="404" t="s">
        <v>302</v>
      </c>
      <c r="U12" s="428" t="s">
        <v>303</v>
      </c>
      <c r="V12" s="120"/>
      <c r="W12" s="152"/>
      <c r="X12" s="125"/>
      <c r="Y12" s="125"/>
      <c r="Z12" s="125"/>
      <c r="AA12" s="125"/>
    </row>
    <row r="13" spans="1:27" ht="15" customHeight="1">
      <c r="A13" s="115"/>
      <c r="B13" s="115"/>
      <c r="C13" s="80"/>
      <c r="D13" s="119"/>
      <c r="E13" s="422"/>
      <c r="F13" s="402"/>
      <c r="G13" s="414" t="s">
        <v>354</v>
      </c>
      <c r="H13" s="414" t="s">
        <v>304</v>
      </c>
      <c r="I13" s="414"/>
      <c r="J13" s="414" t="s">
        <v>354</v>
      </c>
      <c r="K13" s="414" t="s">
        <v>304</v>
      </c>
      <c r="L13" s="414"/>
      <c r="M13" s="414" t="s">
        <v>354</v>
      </c>
      <c r="N13" s="414" t="s">
        <v>304</v>
      </c>
      <c r="O13" s="414"/>
      <c r="P13" s="419"/>
      <c r="Q13" s="402"/>
      <c r="R13" s="402"/>
      <c r="S13" s="402"/>
      <c r="T13" s="402"/>
      <c r="U13" s="429"/>
      <c r="V13" s="120"/>
      <c r="X13" s="125"/>
      <c r="Y13" s="125"/>
      <c r="Z13" s="125"/>
      <c r="AA13" s="125"/>
    </row>
    <row r="14" spans="1:27" ht="51" customHeight="1">
      <c r="A14" s="115"/>
      <c r="B14" s="115"/>
      <c r="C14" s="80"/>
      <c r="D14" s="119"/>
      <c r="E14" s="422"/>
      <c r="F14" s="402"/>
      <c r="G14" s="414"/>
      <c r="H14" s="140" t="s">
        <v>355</v>
      </c>
      <c r="I14" s="140" t="s">
        <v>356</v>
      </c>
      <c r="J14" s="414"/>
      <c r="K14" s="140" t="s">
        <v>355</v>
      </c>
      <c r="L14" s="140" t="s">
        <v>356</v>
      </c>
      <c r="M14" s="414"/>
      <c r="N14" s="140" t="s">
        <v>355</v>
      </c>
      <c r="O14" s="140" t="s">
        <v>356</v>
      </c>
      <c r="P14" s="419"/>
      <c r="Q14" s="402" t="s">
        <v>305</v>
      </c>
      <c r="R14" s="402" t="s">
        <v>306</v>
      </c>
      <c r="S14" s="402"/>
      <c r="T14" s="402"/>
      <c r="U14" s="429"/>
      <c r="V14" s="120"/>
      <c r="X14" s="125"/>
      <c r="Y14" s="125"/>
      <c r="Z14" s="125"/>
      <c r="AA14" s="125"/>
    </row>
    <row r="15" spans="1:27" ht="23.25" thickBot="1">
      <c r="A15" s="115"/>
      <c r="B15" s="115"/>
      <c r="C15" s="80"/>
      <c r="D15" s="119"/>
      <c r="E15" s="423"/>
      <c r="F15" s="403"/>
      <c r="G15" s="142" t="s">
        <v>353</v>
      </c>
      <c r="H15" s="142" t="s">
        <v>353</v>
      </c>
      <c r="I15" s="142" t="s">
        <v>329</v>
      </c>
      <c r="J15" s="142" t="s">
        <v>353</v>
      </c>
      <c r="K15" s="142" t="s">
        <v>353</v>
      </c>
      <c r="L15" s="142" t="s">
        <v>329</v>
      </c>
      <c r="M15" s="142" t="s">
        <v>353</v>
      </c>
      <c r="N15" s="142" t="s">
        <v>353</v>
      </c>
      <c r="O15" s="142" t="s">
        <v>329</v>
      </c>
      <c r="P15" s="420"/>
      <c r="Q15" s="403"/>
      <c r="R15" s="403"/>
      <c r="S15" s="403"/>
      <c r="T15" s="403"/>
      <c r="U15" s="430"/>
      <c r="V15" s="120"/>
      <c r="X15" s="125"/>
      <c r="Y15" s="125"/>
      <c r="Z15" s="125"/>
      <c r="AA15" s="125"/>
    </row>
    <row r="16" spans="1:27" ht="12" thickBot="1">
      <c r="A16" s="115"/>
      <c r="B16" s="115"/>
      <c r="C16" s="80"/>
      <c r="D16" s="119"/>
      <c r="E16" s="136">
        <v>1</v>
      </c>
      <c r="F16" s="137">
        <v>2</v>
      </c>
      <c r="G16" s="137">
        <v>3</v>
      </c>
      <c r="H16" s="137">
        <v>4</v>
      </c>
      <c r="I16" s="137">
        <v>5</v>
      </c>
      <c r="J16" s="137">
        <v>6</v>
      </c>
      <c r="K16" s="137">
        <v>7</v>
      </c>
      <c r="L16" s="137">
        <v>8</v>
      </c>
      <c r="M16" s="137">
        <v>9</v>
      </c>
      <c r="N16" s="137">
        <v>10</v>
      </c>
      <c r="O16" s="137">
        <v>11</v>
      </c>
      <c r="P16" s="137">
        <v>12</v>
      </c>
      <c r="Q16" s="137">
        <v>13</v>
      </c>
      <c r="R16" s="138">
        <v>14</v>
      </c>
      <c r="S16" s="138">
        <v>15</v>
      </c>
      <c r="T16" s="138">
        <v>16</v>
      </c>
      <c r="U16" s="139">
        <v>17</v>
      </c>
      <c r="V16" s="120"/>
      <c r="X16" s="125"/>
      <c r="Y16" s="125"/>
      <c r="Z16" s="125"/>
      <c r="AA16" s="125"/>
    </row>
    <row r="17" spans="1:27" ht="12" thickBot="1">
      <c r="A17" s="124" t="s">
        <v>292</v>
      </c>
      <c r="B17" s="115"/>
      <c r="C17" s="80"/>
      <c r="D17" s="119"/>
      <c r="E17" s="37"/>
      <c r="F17" s="37"/>
      <c r="G17" s="37"/>
      <c r="H17" s="37"/>
      <c r="I17" s="37"/>
      <c r="J17" s="37"/>
      <c r="K17" s="37"/>
      <c r="L17" s="37"/>
      <c r="M17" s="37"/>
      <c r="N17" s="37"/>
      <c r="O17" s="37"/>
      <c r="P17" s="37"/>
      <c r="Q17" s="37"/>
      <c r="R17" s="37"/>
      <c r="S17" s="37"/>
      <c r="T17" s="37"/>
      <c r="U17" s="37"/>
      <c r="V17" s="120"/>
      <c r="X17" s="125"/>
      <c r="Y17" s="125"/>
      <c r="Z17" s="125"/>
      <c r="AA17" s="125"/>
    </row>
    <row r="18" spans="1:27" ht="33.75">
      <c r="A18" s="115"/>
      <c r="B18" s="115"/>
      <c r="C18" s="80"/>
      <c r="D18" s="119"/>
      <c r="E18" s="325" t="s">
        <v>307</v>
      </c>
      <c r="F18" s="144" t="s">
        <v>308</v>
      </c>
      <c r="G18" s="150">
        <v>1512.7</v>
      </c>
      <c r="H18" s="150"/>
      <c r="I18" s="150"/>
      <c r="J18" s="150">
        <v>1784.99</v>
      </c>
      <c r="K18" s="150"/>
      <c r="L18" s="151"/>
      <c r="M18" s="150"/>
      <c r="N18" s="150"/>
      <c r="O18" s="151"/>
      <c r="P18" s="327" t="s">
        <v>366</v>
      </c>
      <c r="Q18" s="156">
        <v>42331</v>
      </c>
      <c r="R18" s="175" t="s">
        <v>624</v>
      </c>
      <c r="S18" s="156">
        <v>42370</v>
      </c>
      <c r="T18" s="156">
        <v>42735</v>
      </c>
      <c r="U18" s="177" t="s">
        <v>633</v>
      </c>
      <c r="V18" s="120"/>
      <c r="X18" s="125"/>
      <c r="Y18" s="125"/>
      <c r="Z18" s="125"/>
      <c r="AA18" s="125"/>
    </row>
    <row r="19" spans="1:27" ht="22.5" hidden="1">
      <c r="A19" s="167"/>
      <c r="B19" s="167">
        <v>1</v>
      </c>
      <c r="C19" s="307" t="s">
        <v>440</v>
      </c>
      <c r="D19" s="119"/>
      <c r="E19" s="326"/>
      <c r="F19" s="359" t="s">
        <v>308</v>
      </c>
      <c r="G19" s="355"/>
      <c r="H19" s="355"/>
      <c r="I19" s="355"/>
      <c r="J19" s="145" t="s">
        <v>310</v>
      </c>
      <c r="K19" s="145" t="s">
        <v>310</v>
      </c>
      <c r="L19" s="145" t="s">
        <v>310</v>
      </c>
      <c r="M19" s="145" t="s">
        <v>310</v>
      </c>
      <c r="N19" s="145" t="s">
        <v>310</v>
      </c>
      <c r="O19" s="145" t="s">
        <v>310</v>
      </c>
      <c r="P19" s="276" t="s">
        <v>366</v>
      </c>
      <c r="Q19" s="341"/>
      <c r="R19" s="340"/>
      <c r="S19" s="341"/>
      <c r="T19" s="356"/>
      <c r="U19" s="339"/>
      <c r="V19" s="120"/>
      <c r="X19" s="125"/>
      <c r="Y19" s="125"/>
      <c r="Z19" s="125"/>
      <c r="AA19" s="125"/>
    </row>
    <row r="20" spans="1:27" ht="11.25">
      <c r="A20" s="167"/>
      <c r="B20" s="167">
        <v>0</v>
      </c>
      <c r="C20" s="80"/>
      <c r="D20" s="119"/>
      <c r="E20" s="326"/>
      <c r="F20" s="202" t="s">
        <v>293</v>
      </c>
      <c r="G20" s="202"/>
      <c r="H20" s="202"/>
      <c r="I20" s="202"/>
      <c r="J20" s="202"/>
      <c r="K20" s="202"/>
      <c r="L20" s="202"/>
      <c r="M20" s="202"/>
      <c r="N20" s="202"/>
      <c r="O20" s="202"/>
      <c r="P20" s="202"/>
      <c r="Q20" s="202"/>
      <c r="R20" s="202"/>
      <c r="S20" s="202"/>
      <c r="T20" s="202"/>
      <c r="U20" s="323"/>
      <c r="V20" s="120"/>
      <c r="X20" s="125"/>
      <c r="Y20" s="125"/>
      <c r="Z20" s="125"/>
      <c r="AA20" s="125"/>
    </row>
    <row r="21" spans="1:27" ht="79.5">
      <c r="A21" s="115"/>
      <c r="B21" s="115"/>
      <c r="C21" s="80"/>
      <c r="D21" s="119"/>
      <c r="E21" s="326"/>
      <c r="F21" s="143" t="s">
        <v>309</v>
      </c>
      <c r="G21" s="148"/>
      <c r="H21" s="148"/>
      <c r="I21" s="148"/>
      <c r="J21" s="148"/>
      <c r="K21" s="148"/>
      <c r="L21" s="149"/>
      <c r="M21" s="145" t="s">
        <v>310</v>
      </c>
      <c r="N21" s="145" t="s">
        <v>310</v>
      </c>
      <c r="O21" s="145" t="s">
        <v>310</v>
      </c>
      <c r="P21" s="145" t="s">
        <v>310</v>
      </c>
      <c r="Q21" s="145" t="s">
        <v>310</v>
      </c>
      <c r="R21" s="145" t="s">
        <v>310</v>
      </c>
      <c r="S21" s="145" t="s">
        <v>310</v>
      </c>
      <c r="T21" s="145" t="s">
        <v>310</v>
      </c>
      <c r="U21" s="146" t="s">
        <v>310</v>
      </c>
      <c r="V21" s="120"/>
      <c r="X21" s="125"/>
      <c r="Y21" s="125"/>
      <c r="Z21" s="125"/>
      <c r="AA21" s="125"/>
    </row>
    <row r="22" spans="1:29" ht="68.25">
      <c r="A22" s="115"/>
      <c r="B22" s="115"/>
      <c r="C22" s="80"/>
      <c r="D22" s="119"/>
      <c r="E22" s="326"/>
      <c r="F22" s="143" t="s">
        <v>311</v>
      </c>
      <c r="G22" s="148"/>
      <c r="H22" s="148"/>
      <c r="I22" s="148"/>
      <c r="J22" s="148"/>
      <c r="K22" s="148"/>
      <c r="L22" s="149"/>
      <c r="M22" s="145" t="s">
        <v>310</v>
      </c>
      <c r="N22" s="145" t="s">
        <v>310</v>
      </c>
      <c r="O22" s="145" t="s">
        <v>310</v>
      </c>
      <c r="P22" s="145" t="s">
        <v>310</v>
      </c>
      <c r="Q22" s="310" t="s">
        <v>310</v>
      </c>
      <c r="R22" s="310" t="s">
        <v>310</v>
      </c>
      <c r="S22" s="310" t="s">
        <v>310</v>
      </c>
      <c r="T22" s="310" t="s">
        <v>310</v>
      </c>
      <c r="U22" s="146" t="s">
        <v>310</v>
      </c>
      <c r="V22" s="120"/>
      <c r="X22" s="125"/>
      <c r="Y22" s="125"/>
      <c r="Z22" s="125"/>
      <c r="AA22" s="125"/>
      <c r="AC22" s="37"/>
    </row>
    <row r="23" spans="1:27" ht="22.5">
      <c r="A23" s="115"/>
      <c r="B23" s="115"/>
      <c r="C23" s="80"/>
      <c r="D23" s="119"/>
      <c r="E23" s="324"/>
      <c r="F23" s="143" t="s">
        <v>312</v>
      </c>
      <c r="G23" s="148"/>
      <c r="H23" s="148"/>
      <c r="I23" s="148"/>
      <c r="J23" s="148"/>
      <c r="K23" s="148"/>
      <c r="L23" s="149"/>
      <c r="M23" s="148"/>
      <c r="N23" s="148"/>
      <c r="O23" s="149"/>
      <c r="P23" s="208" t="s">
        <v>366</v>
      </c>
      <c r="Q23" s="157"/>
      <c r="R23" s="176"/>
      <c r="S23" s="157"/>
      <c r="T23" s="157"/>
      <c r="U23" s="178"/>
      <c r="V23" s="120"/>
      <c r="X23" s="125"/>
      <c r="Y23" s="125"/>
      <c r="Z23" s="125"/>
      <c r="AA23" s="125"/>
    </row>
    <row r="24" spans="1:27" ht="22.5" hidden="1">
      <c r="A24" s="167"/>
      <c r="B24" s="167">
        <v>1</v>
      </c>
      <c r="C24" s="307" t="s">
        <v>440</v>
      </c>
      <c r="D24" s="119"/>
      <c r="E24" s="326"/>
      <c r="F24" s="334"/>
      <c r="G24" s="335"/>
      <c r="H24" s="335"/>
      <c r="I24" s="335"/>
      <c r="J24" s="145" t="s">
        <v>310</v>
      </c>
      <c r="K24" s="145" t="s">
        <v>310</v>
      </c>
      <c r="L24" s="145" t="s">
        <v>310</v>
      </c>
      <c r="M24" s="145" t="s">
        <v>310</v>
      </c>
      <c r="N24" s="145" t="s">
        <v>310</v>
      </c>
      <c r="O24" s="145" t="s">
        <v>310</v>
      </c>
      <c r="P24" s="276" t="s">
        <v>366</v>
      </c>
      <c r="Q24" s="336"/>
      <c r="R24" s="337"/>
      <c r="S24" s="336"/>
      <c r="T24" s="336"/>
      <c r="U24" s="338"/>
      <c r="V24" s="120"/>
      <c r="X24" s="125"/>
      <c r="Y24" s="125"/>
      <c r="Z24" s="125"/>
      <c r="AA24" s="125"/>
    </row>
    <row r="25" spans="1:27" ht="11.25">
      <c r="A25" s="167"/>
      <c r="B25" s="167">
        <v>0</v>
      </c>
      <c r="C25" s="80"/>
      <c r="D25" s="119"/>
      <c r="E25" s="331"/>
      <c r="F25" s="202" t="s">
        <v>293</v>
      </c>
      <c r="G25" s="202"/>
      <c r="H25" s="202"/>
      <c r="I25" s="202"/>
      <c r="J25" s="202"/>
      <c r="K25" s="202"/>
      <c r="L25" s="202"/>
      <c r="M25" s="202"/>
      <c r="N25" s="202"/>
      <c r="O25" s="202"/>
      <c r="P25" s="202"/>
      <c r="Q25" s="202"/>
      <c r="R25" s="202"/>
      <c r="S25" s="202"/>
      <c r="T25" s="202"/>
      <c r="U25" s="323"/>
      <c r="V25" s="120"/>
      <c r="X25" s="125"/>
      <c r="Y25" s="125"/>
      <c r="Z25" s="125"/>
      <c r="AA25" s="125"/>
    </row>
    <row r="26" spans="1:27" ht="14.25" customHeight="1">
      <c r="A26" s="115"/>
      <c r="B26" s="115"/>
      <c r="C26" s="80"/>
      <c r="D26" s="119"/>
      <c r="E26" s="426" t="s">
        <v>313</v>
      </c>
      <c r="F26" s="427"/>
      <c r="G26" s="154"/>
      <c r="H26" s="154"/>
      <c r="I26" s="154"/>
      <c r="J26" s="154"/>
      <c r="K26" s="154"/>
      <c r="L26" s="154"/>
      <c r="M26" s="154"/>
      <c r="N26" s="154"/>
      <c r="O26" s="154"/>
      <c r="P26" s="154"/>
      <c r="Q26" s="154"/>
      <c r="R26" s="154"/>
      <c r="S26" s="154"/>
      <c r="T26" s="154"/>
      <c r="U26" s="155"/>
      <c r="V26" s="120"/>
      <c r="X26" s="125"/>
      <c r="Y26" s="125"/>
      <c r="Z26" s="125"/>
      <c r="AA26" s="125"/>
    </row>
    <row r="27" spans="1:27" ht="22.5" customHeight="1">
      <c r="A27" s="115"/>
      <c r="B27" s="115"/>
      <c r="C27" s="80"/>
      <c r="D27" s="119"/>
      <c r="E27" s="278" t="s">
        <v>349</v>
      </c>
      <c r="F27" s="143" t="s">
        <v>308</v>
      </c>
      <c r="G27" s="148"/>
      <c r="H27" s="148"/>
      <c r="I27" s="148"/>
      <c r="J27" s="148"/>
      <c r="K27" s="148"/>
      <c r="L27" s="149"/>
      <c r="M27" s="148"/>
      <c r="N27" s="148"/>
      <c r="O27" s="149"/>
      <c r="P27" s="208" t="s">
        <v>366</v>
      </c>
      <c r="Q27" s="157"/>
      <c r="R27" s="176"/>
      <c r="S27" s="157"/>
      <c r="T27" s="157"/>
      <c r="U27" s="178"/>
      <c r="V27" s="120"/>
      <c r="X27" s="125"/>
      <c r="Y27" s="125"/>
      <c r="Z27" s="125"/>
      <c r="AA27" s="125"/>
    </row>
    <row r="28" spans="1:27" ht="22.5" hidden="1">
      <c r="A28" s="167"/>
      <c r="B28" s="167">
        <v>1</v>
      </c>
      <c r="C28" s="307" t="s">
        <v>440</v>
      </c>
      <c r="D28" s="119"/>
      <c r="E28" s="317"/>
      <c r="F28" s="334"/>
      <c r="G28" s="335"/>
      <c r="H28" s="335"/>
      <c r="I28" s="335"/>
      <c r="J28" s="145" t="s">
        <v>310</v>
      </c>
      <c r="K28" s="145" t="s">
        <v>310</v>
      </c>
      <c r="L28" s="145" t="s">
        <v>310</v>
      </c>
      <c r="M28" s="145" t="s">
        <v>310</v>
      </c>
      <c r="N28" s="145" t="s">
        <v>310</v>
      </c>
      <c r="O28" s="145" t="s">
        <v>310</v>
      </c>
      <c r="P28" s="276" t="s">
        <v>366</v>
      </c>
      <c r="Q28" s="336"/>
      <c r="R28" s="337"/>
      <c r="S28" s="336"/>
      <c r="T28" s="336"/>
      <c r="U28" s="338"/>
      <c r="V28" s="120"/>
      <c r="X28" s="125"/>
      <c r="Y28" s="125"/>
      <c r="Z28" s="125"/>
      <c r="AA28" s="125"/>
    </row>
    <row r="29" spans="1:27" ht="11.25">
      <c r="A29" s="167"/>
      <c r="B29" s="167">
        <v>0</v>
      </c>
      <c r="C29" s="80"/>
      <c r="D29" s="119"/>
      <c r="E29" s="317"/>
      <c r="F29" s="202" t="s">
        <v>293</v>
      </c>
      <c r="G29" s="202"/>
      <c r="H29" s="202"/>
      <c r="I29" s="202"/>
      <c r="J29" s="202"/>
      <c r="K29" s="202"/>
      <c r="L29" s="202"/>
      <c r="M29" s="202"/>
      <c r="N29" s="202"/>
      <c r="O29" s="202"/>
      <c r="P29" s="202"/>
      <c r="Q29" s="202"/>
      <c r="R29" s="202"/>
      <c r="S29" s="202"/>
      <c r="T29" s="202"/>
      <c r="U29" s="323"/>
      <c r="V29" s="120"/>
      <c r="X29" s="125"/>
      <c r="Y29" s="125"/>
      <c r="Z29" s="125"/>
      <c r="AA29" s="125"/>
    </row>
    <row r="30" spans="1:27" ht="79.5">
      <c r="A30" s="115"/>
      <c r="B30" s="115"/>
      <c r="C30" s="80"/>
      <c r="D30" s="119"/>
      <c r="E30" s="317"/>
      <c r="F30" s="143" t="s">
        <v>309</v>
      </c>
      <c r="G30" s="148"/>
      <c r="H30" s="148"/>
      <c r="I30" s="148"/>
      <c r="J30" s="148"/>
      <c r="K30" s="148"/>
      <c r="L30" s="149"/>
      <c r="M30" s="145" t="s">
        <v>310</v>
      </c>
      <c r="N30" s="145" t="s">
        <v>310</v>
      </c>
      <c r="O30" s="145" t="s">
        <v>310</v>
      </c>
      <c r="P30" s="145" t="s">
        <v>310</v>
      </c>
      <c r="Q30" s="145" t="s">
        <v>310</v>
      </c>
      <c r="R30" s="145" t="s">
        <v>310</v>
      </c>
      <c r="S30" s="145" t="s">
        <v>310</v>
      </c>
      <c r="T30" s="145" t="s">
        <v>310</v>
      </c>
      <c r="U30" s="146" t="s">
        <v>310</v>
      </c>
      <c r="V30" s="120"/>
      <c r="X30" s="125"/>
      <c r="Y30" s="125"/>
      <c r="Z30" s="125"/>
      <c r="AA30" s="125"/>
    </row>
    <row r="31" spans="1:27" ht="68.25">
      <c r="A31" s="115"/>
      <c r="B31" s="115"/>
      <c r="C31" s="80"/>
      <c r="D31" s="119"/>
      <c r="E31" s="324"/>
      <c r="F31" s="143" t="s">
        <v>311</v>
      </c>
      <c r="G31" s="148"/>
      <c r="H31" s="148"/>
      <c r="I31" s="148"/>
      <c r="J31" s="148"/>
      <c r="K31" s="148"/>
      <c r="L31" s="149"/>
      <c r="M31" s="145" t="s">
        <v>310</v>
      </c>
      <c r="N31" s="145" t="s">
        <v>310</v>
      </c>
      <c r="O31" s="145" t="s">
        <v>310</v>
      </c>
      <c r="P31" s="145" t="s">
        <v>310</v>
      </c>
      <c r="Q31" s="145" t="s">
        <v>310</v>
      </c>
      <c r="R31" s="145" t="s">
        <v>310</v>
      </c>
      <c r="S31" s="145" t="s">
        <v>310</v>
      </c>
      <c r="T31" s="145" t="s">
        <v>310</v>
      </c>
      <c r="U31" s="146" t="s">
        <v>310</v>
      </c>
      <c r="V31" s="120"/>
      <c r="X31" s="125"/>
      <c r="Y31" s="125"/>
      <c r="Z31" s="125"/>
      <c r="AA31" s="125"/>
    </row>
    <row r="32" spans="1:27" ht="22.5">
      <c r="A32" s="115"/>
      <c r="B32" s="115"/>
      <c r="C32" s="80"/>
      <c r="D32" s="119"/>
      <c r="E32" s="324"/>
      <c r="F32" s="143" t="s">
        <v>312</v>
      </c>
      <c r="G32" s="148"/>
      <c r="H32" s="148"/>
      <c r="I32" s="148"/>
      <c r="J32" s="148"/>
      <c r="K32" s="148"/>
      <c r="L32" s="149"/>
      <c r="M32" s="148"/>
      <c r="N32" s="148"/>
      <c r="O32" s="149"/>
      <c r="P32" s="208" t="s">
        <v>366</v>
      </c>
      <c r="Q32" s="157"/>
      <c r="R32" s="176"/>
      <c r="S32" s="157"/>
      <c r="T32" s="157"/>
      <c r="U32" s="178"/>
      <c r="V32" s="120"/>
      <c r="X32" s="125"/>
      <c r="Y32" s="125"/>
      <c r="Z32" s="125"/>
      <c r="AA32" s="125"/>
    </row>
    <row r="33" spans="1:27" ht="22.5" hidden="1">
      <c r="A33" s="167"/>
      <c r="B33" s="167">
        <v>1</v>
      </c>
      <c r="C33" s="307" t="s">
        <v>440</v>
      </c>
      <c r="D33" s="119"/>
      <c r="E33" s="317"/>
      <c r="F33" s="328"/>
      <c r="G33" s="285"/>
      <c r="H33" s="285"/>
      <c r="I33" s="285"/>
      <c r="J33" s="145" t="s">
        <v>310</v>
      </c>
      <c r="K33" s="145" t="s">
        <v>310</v>
      </c>
      <c r="L33" s="145" t="s">
        <v>310</v>
      </c>
      <c r="M33" s="145" t="s">
        <v>310</v>
      </c>
      <c r="N33" s="145" t="s">
        <v>310</v>
      </c>
      <c r="O33" s="145" t="s">
        <v>310</v>
      </c>
      <c r="P33" s="276" t="s">
        <v>366</v>
      </c>
      <c r="Q33" s="320"/>
      <c r="R33" s="321"/>
      <c r="S33" s="320"/>
      <c r="T33" s="320"/>
      <c r="U33" s="322"/>
      <c r="V33" s="120"/>
      <c r="X33" s="125"/>
      <c r="Y33" s="125"/>
      <c r="Z33" s="125"/>
      <c r="AA33" s="125"/>
    </row>
    <row r="34" spans="1:27" ht="11.25">
      <c r="A34" s="167"/>
      <c r="B34" s="167">
        <v>0</v>
      </c>
      <c r="C34" s="80"/>
      <c r="D34" s="119"/>
      <c r="E34" s="317"/>
      <c r="F34" s="202" t="s">
        <v>293</v>
      </c>
      <c r="G34" s="202"/>
      <c r="H34" s="202"/>
      <c r="I34" s="202"/>
      <c r="J34" s="202"/>
      <c r="K34" s="202"/>
      <c r="L34" s="202"/>
      <c r="M34" s="202"/>
      <c r="N34" s="202"/>
      <c r="O34" s="202"/>
      <c r="P34" s="202"/>
      <c r="Q34" s="202"/>
      <c r="R34" s="202"/>
      <c r="S34" s="202"/>
      <c r="T34" s="202"/>
      <c r="U34" s="323"/>
      <c r="V34" s="120"/>
      <c r="X34" s="125"/>
      <c r="Y34" s="125"/>
      <c r="Z34" s="125"/>
      <c r="AA34" s="125"/>
    </row>
    <row r="35" spans="1:27" ht="22.5" customHeight="1">
      <c r="A35" s="115"/>
      <c r="B35" s="115"/>
      <c r="C35" s="80"/>
      <c r="D35" s="119"/>
      <c r="E35" s="329" t="s">
        <v>350</v>
      </c>
      <c r="F35" s="143" t="s">
        <v>308</v>
      </c>
      <c r="G35" s="148"/>
      <c r="H35" s="148"/>
      <c r="I35" s="148"/>
      <c r="J35" s="148"/>
      <c r="K35" s="148"/>
      <c r="L35" s="149"/>
      <c r="M35" s="148"/>
      <c r="N35" s="148"/>
      <c r="O35" s="149"/>
      <c r="P35" s="208" t="s">
        <v>366</v>
      </c>
      <c r="Q35" s="157"/>
      <c r="R35" s="176"/>
      <c r="S35" s="157"/>
      <c r="T35" s="157"/>
      <c r="U35" s="178"/>
      <c r="V35" s="120"/>
      <c r="X35" s="125"/>
      <c r="Y35" s="125"/>
      <c r="Z35" s="125"/>
      <c r="AA35" s="125"/>
    </row>
    <row r="36" spans="1:27" ht="22.5" hidden="1">
      <c r="A36" s="167"/>
      <c r="B36" s="167">
        <v>1</v>
      </c>
      <c r="C36" s="307" t="s">
        <v>440</v>
      </c>
      <c r="D36" s="119"/>
      <c r="E36" s="324"/>
      <c r="F36" s="328"/>
      <c r="G36" s="285"/>
      <c r="H36" s="285"/>
      <c r="I36" s="285"/>
      <c r="J36" s="145" t="s">
        <v>310</v>
      </c>
      <c r="K36" s="145" t="s">
        <v>310</v>
      </c>
      <c r="L36" s="145" t="s">
        <v>310</v>
      </c>
      <c r="M36" s="145" t="s">
        <v>310</v>
      </c>
      <c r="N36" s="145" t="s">
        <v>310</v>
      </c>
      <c r="O36" s="145" t="s">
        <v>310</v>
      </c>
      <c r="P36" s="276" t="s">
        <v>366</v>
      </c>
      <c r="Q36" s="320"/>
      <c r="R36" s="321"/>
      <c r="S36" s="320"/>
      <c r="T36" s="320"/>
      <c r="U36" s="322"/>
      <c r="V36" s="120"/>
      <c r="X36" s="125"/>
      <c r="Y36" s="125"/>
      <c r="Z36" s="125"/>
      <c r="AA36" s="125"/>
    </row>
    <row r="37" spans="1:27" ht="11.25">
      <c r="A37" s="167"/>
      <c r="B37" s="167">
        <v>0</v>
      </c>
      <c r="C37" s="80"/>
      <c r="D37" s="119"/>
      <c r="E37" s="324"/>
      <c r="F37" s="202" t="s">
        <v>293</v>
      </c>
      <c r="G37" s="202"/>
      <c r="H37" s="202"/>
      <c r="I37" s="202"/>
      <c r="J37" s="202"/>
      <c r="K37" s="202"/>
      <c r="L37" s="202"/>
      <c r="M37" s="202"/>
      <c r="N37" s="202"/>
      <c r="O37" s="202"/>
      <c r="P37" s="202"/>
      <c r="Q37" s="202"/>
      <c r="R37" s="202"/>
      <c r="S37" s="202"/>
      <c r="T37" s="202"/>
      <c r="U37" s="323"/>
      <c r="V37" s="120"/>
      <c r="X37" s="125"/>
      <c r="Y37" s="125"/>
      <c r="Z37" s="125"/>
      <c r="AA37" s="125"/>
    </row>
    <row r="38" spans="1:27" ht="79.5">
      <c r="A38" s="115"/>
      <c r="B38" s="115"/>
      <c r="C38" s="80"/>
      <c r="D38" s="119"/>
      <c r="E38" s="324"/>
      <c r="F38" s="143" t="s">
        <v>309</v>
      </c>
      <c r="G38" s="148"/>
      <c r="H38" s="148"/>
      <c r="I38" s="148"/>
      <c r="J38" s="148"/>
      <c r="K38" s="148"/>
      <c r="L38" s="149"/>
      <c r="M38" s="145" t="s">
        <v>310</v>
      </c>
      <c r="N38" s="145" t="s">
        <v>310</v>
      </c>
      <c r="O38" s="145" t="s">
        <v>310</v>
      </c>
      <c r="P38" s="145" t="s">
        <v>310</v>
      </c>
      <c r="Q38" s="145" t="s">
        <v>310</v>
      </c>
      <c r="R38" s="145" t="s">
        <v>310</v>
      </c>
      <c r="S38" s="145" t="s">
        <v>310</v>
      </c>
      <c r="T38" s="145" t="s">
        <v>310</v>
      </c>
      <c r="U38" s="146" t="s">
        <v>310</v>
      </c>
      <c r="V38" s="120"/>
      <c r="X38" s="125"/>
      <c r="Y38" s="125"/>
      <c r="Z38" s="125"/>
      <c r="AA38" s="125"/>
    </row>
    <row r="39" spans="1:27" ht="68.25">
      <c r="A39" s="115"/>
      <c r="B39" s="115"/>
      <c r="C39" s="80"/>
      <c r="D39" s="119"/>
      <c r="E39" s="324"/>
      <c r="F39" s="143" t="s">
        <v>311</v>
      </c>
      <c r="G39" s="148"/>
      <c r="H39" s="148"/>
      <c r="I39" s="148"/>
      <c r="J39" s="148"/>
      <c r="K39" s="148"/>
      <c r="L39" s="149"/>
      <c r="M39" s="145" t="s">
        <v>310</v>
      </c>
      <c r="N39" s="145" t="s">
        <v>310</v>
      </c>
      <c r="O39" s="145" t="s">
        <v>310</v>
      </c>
      <c r="P39" s="145" t="s">
        <v>310</v>
      </c>
      <c r="Q39" s="145" t="s">
        <v>310</v>
      </c>
      <c r="R39" s="145" t="s">
        <v>310</v>
      </c>
      <c r="S39" s="145" t="s">
        <v>310</v>
      </c>
      <c r="T39" s="145" t="s">
        <v>310</v>
      </c>
      <c r="U39" s="146" t="s">
        <v>310</v>
      </c>
      <c r="V39" s="120"/>
      <c r="X39" s="125"/>
      <c r="Y39" s="125"/>
      <c r="Z39" s="125"/>
      <c r="AA39" s="125"/>
    </row>
    <row r="40" spans="1:27" ht="22.5">
      <c r="A40" s="115"/>
      <c r="B40" s="115"/>
      <c r="C40" s="80"/>
      <c r="D40" s="119"/>
      <c r="E40" s="324"/>
      <c r="F40" s="143" t="s">
        <v>312</v>
      </c>
      <c r="G40" s="148"/>
      <c r="H40" s="148"/>
      <c r="I40" s="148"/>
      <c r="J40" s="148"/>
      <c r="K40" s="148"/>
      <c r="L40" s="149"/>
      <c r="M40" s="148"/>
      <c r="N40" s="148"/>
      <c r="O40" s="149"/>
      <c r="P40" s="208" t="s">
        <v>366</v>
      </c>
      <c r="Q40" s="157"/>
      <c r="R40" s="176"/>
      <c r="S40" s="157"/>
      <c r="T40" s="157"/>
      <c r="U40" s="178"/>
      <c r="V40" s="120"/>
      <c r="X40" s="125"/>
      <c r="Y40" s="125"/>
      <c r="Z40" s="125"/>
      <c r="AA40" s="125"/>
    </row>
    <row r="41" spans="1:27" ht="22.5" hidden="1">
      <c r="A41" s="167"/>
      <c r="B41" s="167">
        <v>1</v>
      </c>
      <c r="C41" s="307" t="s">
        <v>440</v>
      </c>
      <c r="D41" s="119"/>
      <c r="E41" s="317"/>
      <c r="F41" s="328"/>
      <c r="G41" s="285"/>
      <c r="H41" s="285"/>
      <c r="I41" s="285"/>
      <c r="J41" s="145" t="s">
        <v>310</v>
      </c>
      <c r="K41" s="145" t="s">
        <v>310</v>
      </c>
      <c r="L41" s="145" t="s">
        <v>310</v>
      </c>
      <c r="M41" s="145" t="s">
        <v>310</v>
      </c>
      <c r="N41" s="145" t="s">
        <v>310</v>
      </c>
      <c r="O41" s="145" t="s">
        <v>310</v>
      </c>
      <c r="P41" s="276" t="s">
        <v>366</v>
      </c>
      <c r="Q41" s="320"/>
      <c r="R41" s="321"/>
      <c r="S41" s="320"/>
      <c r="T41" s="320"/>
      <c r="U41" s="322"/>
      <c r="V41" s="120"/>
      <c r="X41" s="125"/>
      <c r="Y41" s="125"/>
      <c r="Z41" s="125"/>
      <c r="AA41" s="125"/>
    </row>
    <row r="42" spans="1:27" ht="11.25">
      <c r="A42" s="167"/>
      <c r="B42" s="167">
        <v>0</v>
      </c>
      <c r="C42" s="80"/>
      <c r="D42" s="119"/>
      <c r="E42" s="318"/>
      <c r="F42" s="202" t="s">
        <v>293</v>
      </c>
      <c r="G42" s="202"/>
      <c r="H42" s="202"/>
      <c r="I42" s="202"/>
      <c r="J42" s="202"/>
      <c r="K42" s="202"/>
      <c r="L42" s="202"/>
      <c r="M42" s="202"/>
      <c r="N42" s="202"/>
      <c r="O42" s="202"/>
      <c r="P42" s="202"/>
      <c r="Q42" s="202"/>
      <c r="R42" s="202"/>
      <c r="S42" s="202"/>
      <c r="T42" s="202"/>
      <c r="U42" s="323"/>
      <c r="V42" s="120"/>
      <c r="X42" s="125"/>
      <c r="Y42" s="125"/>
      <c r="Z42" s="125"/>
      <c r="AA42" s="125"/>
    </row>
    <row r="43" spans="1:27" ht="22.5">
      <c r="A43" s="115"/>
      <c r="B43" s="115"/>
      <c r="C43" s="80"/>
      <c r="D43" s="119"/>
      <c r="E43" s="278" t="s">
        <v>351</v>
      </c>
      <c r="F43" s="143" t="s">
        <v>308</v>
      </c>
      <c r="G43" s="148"/>
      <c r="H43" s="148"/>
      <c r="I43" s="148"/>
      <c r="J43" s="148"/>
      <c r="K43" s="148"/>
      <c r="L43" s="149"/>
      <c r="M43" s="148"/>
      <c r="N43" s="148"/>
      <c r="O43" s="149"/>
      <c r="P43" s="208" t="s">
        <v>366</v>
      </c>
      <c r="Q43" s="157"/>
      <c r="R43" s="176"/>
      <c r="S43" s="157"/>
      <c r="T43" s="157"/>
      <c r="U43" s="178"/>
      <c r="V43" s="120"/>
      <c r="X43" s="125"/>
      <c r="Y43" s="125"/>
      <c r="Z43" s="125"/>
      <c r="AA43" s="125"/>
    </row>
    <row r="44" spans="1:27" ht="22.5" hidden="1">
      <c r="A44" s="167"/>
      <c r="B44" s="167">
        <v>1</v>
      </c>
      <c r="C44" s="307" t="s">
        <v>440</v>
      </c>
      <c r="D44" s="119"/>
      <c r="E44" s="324"/>
      <c r="F44" s="328"/>
      <c r="G44" s="285"/>
      <c r="H44" s="285"/>
      <c r="I44" s="285"/>
      <c r="J44" s="145" t="s">
        <v>310</v>
      </c>
      <c r="K44" s="145" t="s">
        <v>310</v>
      </c>
      <c r="L44" s="145" t="s">
        <v>310</v>
      </c>
      <c r="M44" s="145" t="s">
        <v>310</v>
      </c>
      <c r="N44" s="145" t="s">
        <v>310</v>
      </c>
      <c r="O44" s="145" t="s">
        <v>310</v>
      </c>
      <c r="P44" s="276" t="s">
        <v>366</v>
      </c>
      <c r="Q44" s="320"/>
      <c r="R44" s="321"/>
      <c r="S44" s="320"/>
      <c r="T44" s="320"/>
      <c r="U44" s="322"/>
      <c r="V44" s="120"/>
      <c r="X44" s="125"/>
      <c r="Y44" s="125"/>
      <c r="Z44" s="125"/>
      <c r="AA44" s="125"/>
    </row>
    <row r="45" spans="1:27" ht="11.25">
      <c r="A45" s="167"/>
      <c r="B45" s="167">
        <v>0</v>
      </c>
      <c r="C45" s="80"/>
      <c r="D45" s="119"/>
      <c r="E45" s="324"/>
      <c r="F45" s="202" t="s">
        <v>293</v>
      </c>
      <c r="G45" s="202"/>
      <c r="H45" s="202"/>
      <c r="I45" s="202"/>
      <c r="J45" s="202"/>
      <c r="K45" s="202"/>
      <c r="L45" s="202"/>
      <c r="M45" s="202"/>
      <c r="N45" s="202"/>
      <c r="O45" s="202"/>
      <c r="P45" s="202"/>
      <c r="Q45" s="202"/>
      <c r="R45" s="202"/>
      <c r="S45" s="202"/>
      <c r="T45" s="202"/>
      <c r="U45" s="323"/>
      <c r="V45" s="120"/>
      <c r="X45" s="125"/>
      <c r="Y45" s="125"/>
      <c r="Z45" s="125"/>
      <c r="AA45" s="125"/>
    </row>
    <row r="46" spans="1:27" ht="79.5">
      <c r="A46" s="115"/>
      <c r="B46" s="115"/>
      <c r="C46" s="80"/>
      <c r="D46" s="119"/>
      <c r="E46" s="324"/>
      <c r="F46" s="143" t="s">
        <v>309</v>
      </c>
      <c r="G46" s="148"/>
      <c r="H46" s="148"/>
      <c r="I46" s="148"/>
      <c r="J46" s="148"/>
      <c r="K46" s="148"/>
      <c r="L46" s="149"/>
      <c r="M46" s="145" t="s">
        <v>310</v>
      </c>
      <c r="N46" s="145" t="s">
        <v>310</v>
      </c>
      <c r="O46" s="145" t="s">
        <v>310</v>
      </c>
      <c r="P46" s="145" t="s">
        <v>310</v>
      </c>
      <c r="Q46" s="145" t="s">
        <v>310</v>
      </c>
      <c r="R46" s="145" t="s">
        <v>310</v>
      </c>
      <c r="S46" s="145" t="s">
        <v>310</v>
      </c>
      <c r="T46" s="145" t="s">
        <v>310</v>
      </c>
      <c r="U46" s="146" t="s">
        <v>310</v>
      </c>
      <c r="V46" s="120"/>
      <c r="X46" s="125"/>
      <c r="Y46" s="125"/>
      <c r="Z46" s="125"/>
      <c r="AA46" s="125"/>
    </row>
    <row r="47" spans="1:27" ht="68.25">
      <c r="A47" s="115"/>
      <c r="B47" s="115"/>
      <c r="C47" s="80"/>
      <c r="D47" s="119"/>
      <c r="E47" s="324"/>
      <c r="F47" s="143" t="s">
        <v>311</v>
      </c>
      <c r="G47" s="148"/>
      <c r="H47" s="148"/>
      <c r="I47" s="148"/>
      <c r="J47" s="148"/>
      <c r="K47" s="148"/>
      <c r="L47" s="149"/>
      <c r="M47" s="145" t="s">
        <v>310</v>
      </c>
      <c r="N47" s="145" t="s">
        <v>310</v>
      </c>
      <c r="O47" s="145" t="s">
        <v>310</v>
      </c>
      <c r="P47" s="145" t="s">
        <v>310</v>
      </c>
      <c r="Q47" s="145" t="s">
        <v>310</v>
      </c>
      <c r="R47" s="145" t="s">
        <v>310</v>
      </c>
      <c r="S47" s="145" t="s">
        <v>310</v>
      </c>
      <c r="T47" s="145" t="s">
        <v>310</v>
      </c>
      <c r="U47" s="146" t="s">
        <v>310</v>
      </c>
      <c r="V47" s="120"/>
      <c r="X47" s="125"/>
      <c r="Y47" s="125"/>
      <c r="Z47" s="125"/>
      <c r="AA47" s="125"/>
    </row>
    <row r="48" spans="1:27" ht="22.5">
      <c r="A48" s="115"/>
      <c r="B48" s="115"/>
      <c r="C48" s="80"/>
      <c r="D48" s="119"/>
      <c r="E48" s="324"/>
      <c r="F48" s="143" t="s">
        <v>312</v>
      </c>
      <c r="G48" s="148"/>
      <c r="H48" s="148"/>
      <c r="I48" s="148"/>
      <c r="J48" s="148"/>
      <c r="K48" s="148"/>
      <c r="L48" s="149"/>
      <c r="M48" s="148"/>
      <c r="N48" s="148"/>
      <c r="O48" s="149"/>
      <c r="P48" s="208" t="s">
        <v>366</v>
      </c>
      <c r="Q48" s="157"/>
      <c r="R48" s="176"/>
      <c r="S48" s="157"/>
      <c r="T48" s="157"/>
      <c r="U48" s="178"/>
      <c r="V48" s="120"/>
      <c r="X48" s="125"/>
      <c r="Y48" s="125"/>
      <c r="Z48" s="125"/>
      <c r="AA48" s="125"/>
    </row>
    <row r="49" spans="1:27" ht="22.5" hidden="1">
      <c r="A49" s="167"/>
      <c r="B49" s="167">
        <v>1</v>
      </c>
      <c r="C49" s="307" t="s">
        <v>440</v>
      </c>
      <c r="D49" s="119"/>
      <c r="E49" s="317"/>
      <c r="F49" s="328"/>
      <c r="G49" s="285"/>
      <c r="H49" s="285"/>
      <c r="I49" s="285"/>
      <c r="J49" s="145" t="s">
        <v>310</v>
      </c>
      <c r="K49" s="145" t="s">
        <v>310</v>
      </c>
      <c r="L49" s="145" t="s">
        <v>310</v>
      </c>
      <c r="M49" s="145" t="s">
        <v>310</v>
      </c>
      <c r="N49" s="145" t="s">
        <v>310</v>
      </c>
      <c r="O49" s="145" t="s">
        <v>310</v>
      </c>
      <c r="P49" s="276" t="s">
        <v>366</v>
      </c>
      <c r="Q49" s="320"/>
      <c r="R49" s="321"/>
      <c r="S49" s="320"/>
      <c r="T49" s="320"/>
      <c r="U49" s="322"/>
      <c r="V49" s="120"/>
      <c r="X49" s="125"/>
      <c r="Y49" s="125"/>
      <c r="Z49" s="125"/>
      <c r="AA49" s="125"/>
    </row>
    <row r="50" spans="1:27" ht="11.25">
      <c r="A50" s="167"/>
      <c r="B50" s="167">
        <v>0</v>
      </c>
      <c r="C50" s="80"/>
      <c r="D50" s="119"/>
      <c r="E50" s="318"/>
      <c r="F50" s="202" t="s">
        <v>293</v>
      </c>
      <c r="G50" s="202"/>
      <c r="H50" s="202"/>
      <c r="I50" s="202"/>
      <c r="J50" s="202"/>
      <c r="K50" s="202"/>
      <c r="L50" s="202"/>
      <c r="M50" s="202"/>
      <c r="N50" s="202"/>
      <c r="O50" s="202"/>
      <c r="P50" s="202"/>
      <c r="Q50" s="202"/>
      <c r="R50" s="202"/>
      <c r="S50" s="202"/>
      <c r="T50" s="202"/>
      <c r="U50" s="323"/>
      <c r="V50" s="120"/>
      <c r="X50" s="125"/>
      <c r="Y50" s="125"/>
      <c r="Z50" s="125"/>
      <c r="AA50" s="125"/>
    </row>
    <row r="51" spans="1:27" ht="22.5">
      <c r="A51" s="115"/>
      <c r="B51" s="115"/>
      <c r="C51" s="80"/>
      <c r="D51" s="119"/>
      <c r="E51" s="278" t="s">
        <v>352</v>
      </c>
      <c r="F51" s="143" t="s">
        <v>308</v>
      </c>
      <c r="G51" s="148"/>
      <c r="H51" s="148"/>
      <c r="I51" s="148"/>
      <c r="J51" s="148"/>
      <c r="K51" s="148"/>
      <c r="L51" s="149"/>
      <c r="M51" s="148"/>
      <c r="N51" s="148"/>
      <c r="O51" s="149"/>
      <c r="P51" s="208" t="s">
        <v>366</v>
      </c>
      <c r="Q51" s="157"/>
      <c r="R51" s="176"/>
      <c r="S51" s="157"/>
      <c r="T51" s="157"/>
      <c r="U51" s="178"/>
      <c r="V51" s="120"/>
      <c r="X51" s="125"/>
      <c r="Y51" s="125"/>
      <c r="Z51" s="125"/>
      <c r="AA51" s="125"/>
    </row>
    <row r="52" spans="1:27" ht="22.5" hidden="1">
      <c r="A52" s="167"/>
      <c r="B52" s="167">
        <v>1</v>
      </c>
      <c r="C52" s="307" t="s">
        <v>440</v>
      </c>
      <c r="D52" s="119"/>
      <c r="E52" s="324"/>
      <c r="F52" s="334"/>
      <c r="G52" s="335"/>
      <c r="H52" s="335"/>
      <c r="I52" s="335"/>
      <c r="J52" s="145" t="s">
        <v>310</v>
      </c>
      <c r="K52" s="145" t="s">
        <v>310</v>
      </c>
      <c r="L52" s="145" t="s">
        <v>310</v>
      </c>
      <c r="M52" s="145" t="s">
        <v>310</v>
      </c>
      <c r="N52" s="145" t="s">
        <v>310</v>
      </c>
      <c r="O52" s="145" t="s">
        <v>310</v>
      </c>
      <c r="P52" s="276" t="s">
        <v>366</v>
      </c>
      <c r="Q52" s="336"/>
      <c r="R52" s="337"/>
      <c r="S52" s="336"/>
      <c r="T52" s="336"/>
      <c r="U52" s="338"/>
      <c r="V52" s="120"/>
      <c r="X52" s="125"/>
      <c r="Y52" s="125"/>
      <c r="Z52" s="125"/>
      <c r="AA52" s="125"/>
    </row>
    <row r="53" spans="1:27" ht="11.25">
      <c r="A53" s="167"/>
      <c r="B53" s="167">
        <v>0</v>
      </c>
      <c r="C53" s="80"/>
      <c r="D53" s="119"/>
      <c r="E53" s="324"/>
      <c r="F53" s="202" t="s">
        <v>293</v>
      </c>
      <c r="G53" s="202"/>
      <c r="H53" s="202"/>
      <c r="I53" s="202"/>
      <c r="J53" s="202"/>
      <c r="K53" s="202"/>
      <c r="L53" s="202"/>
      <c r="M53" s="202"/>
      <c r="N53" s="202"/>
      <c r="O53" s="202"/>
      <c r="P53" s="202"/>
      <c r="Q53" s="202"/>
      <c r="R53" s="202"/>
      <c r="S53" s="202"/>
      <c r="T53" s="202"/>
      <c r="U53" s="323"/>
      <c r="V53" s="120"/>
      <c r="X53" s="125"/>
      <c r="Y53" s="125"/>
      <c r="Z53" s="125"/>
      <c r="AA53" s="125"/>
    </row>
    <row r="54" spans="1:27" ht="79.5">
      <c r="A54" s="115"/>
      <c r="B54" s="115"/>
      <c r="C54" s="80"/>
      <c r="D54" s="119"/>
      <c r="E54" s="324"/>
      <c r="F54" s="143" t="s">
        <v>309</v>
      </c>
      <c r="G54" s="148"/>
      <c r="H54" s="148"/>
      <c r="I54" s="148"/>
      <c r="J54" s="148"/>
      <c r="K54" s="148"/>
      <c r="L54" s="149"/>
      <c r="M54" s="145" t="s">
        <v>310</v>
      </c>
      <c r="N54" s="145" t="s">
        <v>310</v>
      </c>
      <c r="O54" s="145" t="s">
        <v>310</v>
      </c>
      <c r="P54" s="145" t="s">
        <v>310</v>
      </c>
      <c r="Q54" s="145" t="s">
        <v>310</v>
      </c>
      <c r="R54" s="145" t="s">
        <v>310</v>
      </c>
      <c r="S54" s="145" t="s">
        <v>310</v>
      </c>
      <c r="T54" s="145" t="s">
        <v>310</v>
      </c>
      <c r="U54" s="146" t="s">
        <v>310</v>
      </c>
      <c r="V54" s="120"/>
      <c r="X54" s="125"/>
      <c r="Y54" s="125"/>
      <c r="Z54" s="125"/>
      <c r="AA54" s="125"/>
    </row>
    <row r="55" spans="1:27" ht="68.25">
      <c r="A55" s="115"/>
      <c r="B55" s="115"/>
      <c r="C55" s="80"/>
      <c r="D55" s="119"/>
      <c r="E55" s="324"/>
      <c r="F55" s="143" t="s">
        <v>311</v>
      </c>
      <c r="G55" s="148"/>
      <c r="H55" s="148"/>
      <c r="I55" s="148"/>
      <c r="J55" s="148"/>
      <c r="K55" s="148"/>
      <c r="L55" s="149"/>
      <c r="M55" s="145" t="s">
        <v>310</v>
      </c>
      <c r="N55" s="145" t="s">
        <v>310</v>
      </c>
      <c r="O55" s="145" t="s">
        <v>310</v>
      </c>
      <c r="P55" s="145" t="s">
        <v>310</v>
      </c>
      <c r="Q55" s="145" t="s">
        <v>310</v>
      </c>
      <c r="R55" s="145" t="s">
        <v>310</v>
      </c>
      <c r="S55" s="145" t="s">
        <v>310</v>
      </c>
      <c r="T55" s="145" t="s">
        <v>310</v>
      </c>
      <c r="U55" s="146" t="s">
        <v>310</v>
      </c>
      <c r="V55" s="120"/>
      <c r="X55" s="125"/>
      <c r="Y55" s="125"/>
      <c r="Z55" s="125"/>
      <c r="AA55" s="125"/>
    </row>
    <row r="56" spans="1:27" ht="22.5">
      <c r="A56" s="115"/>
      <c r="B56" s="115"/>
      <c r="C56" s="80"/>
      <c r="D56" s="119"/>
      <c r="E56" s="324"/>
      <c r="F56" s="143" t="s">
        <v>312</v>
      </c>
      <c r="G56" s="148"/>
      <c r="H56" s="148"/>
      <c r="I56" s="148"/>
      <c r="J56" s="148"/>
      <c r="K56" s="148"/>
      <c r="L56" s="149"/>
      <c r="M56" s="148"/>
      <c r="N56" s="148"/>
      <c r="O56" s="149"/>
      <c r="P56" s="208" t="s">
        <v>366</v>
      </c>
      <c r="Q56" s="157"/>
      <c r="R56" s="176"/>
      <c r="S56" s="157"/>
      <c r="T56" s="157"/>
      <c r="U56" s="178"/>
      <c r="V56" s="120"/>
      <c r="X56" s="125"/>
      <c r="Y56" s="125"/>
      <c r="Z56" s="125"/>
      <c r="AA56" s="125"/>
    </row>
    <row r="57" spans="1:27" ht="22.5" hidden="1">
      <c r="A57" s="167"/>
      <c r="B57" s="167">
        <v>1</v>
      </c>
      <c r="C57" s="307" t="s">
        <v>440</v>
      </c>
      <c r="D57" s="119"/>
      <c r="E57" s="317"/>
      <c r="F57" s="328"/>
      <c r="G57" s="285"/>
      <c r="H57" s="285"/>
      <c r="I57" s="285"/>
      <c r="J57" s="145" t="s">
        <v>310</v>
      </c>
      <c r="K57" s="145" t="s">
        <v>310</v>
      </c>
      <c r="L57" s="145" t="s">
        <v>310</v>
      </c>
      <c r="M57" s="145" t="s">
        <v>310</v>
      </c>
      <c r="N57" s="145" t="s">
        <v>310</v>
      </c>
      <c r="O57" s="145" t="s">
        <v>310</v>
      </c>
      <c r="P57" s="276" t="s">
        <v>366</v>
      </c>
      <c r="Q57" s="320"/>
      <c r="R57" s="321"/>
      <c r="S57" s="320"/>
      <c r="T57" s="320"/>
      <c r="U57" s="322"/>
      <c r="V57" s="120"/>
      <c r="X57" s="125"/>
      <c r="Y57" s="125"/>
      <c r="Z57" s="125"/>
      <c r="AA57" s="125"/>
    </row>
    <row r="58" spans="1:27" ht="11.25">
      <c r="A58" s="167"/>
      <c r="B58" s="167">
        <v>0</v>
      </c>
      <c r="C58" s="80"/>
      <c r="D58" s="119"/>
      <c r="E58" s="318"/>
      <c r="F58" s="202" t="s">
        <v>293</v>
      </c>
      <c r="G58" s="202"/>
      <c r="H58" s="202"/>
      <c r="I58" s="202"/>
      <c r="J58" s="202"/>
      <c r="K58" s="202"/>
      <c r="L58" s="202"/>
      <c r="M58" s="202"/>
      <c r="N58" s="202"/>
      <c r="O58" s="202"/>
      <c r="P58" s="202"/>
      <c r="Q58" s="202"/>
      <c r="R58" s="202"/>
      <c r="S58" s="202"/>
      <c r="T58" s="202"/>
      <c r="U58" s="323"/>
      <c r="V58" s="120"/>
      <c r="X58" s="125"/>
      <c r="Y58" s="125"/>
      <c r="Z58" s="125"/>
      <c r="AA58" s="125"/>
    </row>
    <row r="59" spans="1:27" ht="33.75">
      <c r="A59" s="115"/>
      <c r="B59" s="115"/>
      <c r="C59" s="80"/>
      <c r="D59" s="119"/>
      <c r="E59" s="278" t="s">
        <v>314</v>
      </c>
      <c r="F59" s="143" t="s">
        <v>308</v>
      </c>
      <c r="G59" s="148"/>
      <c r="H59" s="148"/>
      <c r="I59" s="148"/>
      <c r="J59" s="148"/>
      <c r="K59" s="148"/>
      <c r="L59" s="149"/>
      <c r="M59" s="148"/>
      <c r="N59" s="148"/>
      <c r="O59" s="149"/>
      <c r="P59" s="208" t="s">
        <v>366</v>
      </c>
      <c r="Q59" s="157"/>
      <c r="R59" s="176"/>
      <c r="S59" s="157"/>
      <c r="T59" s="157"/>
      <c r="U59" s="178"/>
      <c r="V59" s="120"/>
      <c r="X59" s="125"/>
      <c r="Y59" s="125"/>
      <c r="Z59" s="125"/>
      <c r="AA59" s="125"/>
    </row>
    <row r="60" spans="1:27" ht="22.5" hidden="1">
      <c r="A60" s="167"/>
      <c r="B60" s="167">
        <v>1</v>
      </c>
      <c r="C60" s="307" t="s">
        <v>440</v>
      </c>
      <c r="D60" s="119"/>
      <c r="E60" s="324"/>
      <c r="F60" s="328"/>
      <c r="G60" s="285"/>
      <c r="H60" s="285"/>
      <c r="I60" s="285"/>
      <c r="J60" s="145" t="s">
        <v>310</v>
      </c>
      <c r="K60" s="145" t="s">
        <v>310</v>
      </c>
      <c r="L60" s="145" t="s">
        <v>310</v>
      </c>
      <c r="M60" s="145" t="s">
        <v>310</v>
      </c>
      <c r="N60" s="145" t="s">
        <v>310</v>
      </c>
      <c r="O60" s="145" t="s">
        <v>310</v>
      </c>
      <c r="P60" s="276" t="s">
        <v>366</v>
      </c>
      <c r="Q60" s="320"/>
      <c r="R60" s="321"/>
      <c r="S60" s="320"/>
      <c r="T60" s="320"/>
      <c r="U60" s="322"/>
      <c r="V60" s="120"/>
      <c r="X60" s="125"/>
      <c r="Y60" s="125"/>
      <c r="Z60" s="125"/>
      <c r="AA60" s="125"/>
    </row>
    <row r="61" spans="1:27" ht="11.25">
      <c r="A61" s="167"/>
      <c r="B61" s="167">
        <v>0</v>
      </c>
      <c r="C61" s="80"/>
      <c r="D61" s="119"/>
      <c r="E61" s="324"/>
      <c r="F61" s="202" t="s">
        <v>293</v>
      </c>
      <c r="G61" s="202"/>
      <c r="H61" s="202"/>
      <c r="I61" s="202"/>
      <c r="J61" s="202"/>
      <c r="K61" s="202"/>
      <c r="L61" s="202"/>
      <c r="M61" s="202"/>
      <c r="N61" s="202"/>
      <c r="O61" s="202"/>
      <c r="P61" s="202"/>
      <c r="Q61" s="202"/>
      <c r="R61" s="202"/>
      <c r="S61" s="202"/>
      <c r="T61" s="202"/>
      <c r="U61" s="323"/>
      <c r="V61" s="120"/>
      <c r="X61" s="125"/>
      <c r="Y61" s="125"/>
      <c r="Z61" s="125"/>
      <c r="AA61" s="125"/>
    </row>
    <row r="62" spans="1:27" ht="79.5">
      <c r="A62" s="115"/>
      <c r="B62" s="115"/>
      <c r="C62" s="80"/>
      <c r="D62" s="119"/>
      <c r="E62" s="324"/>
      <c r="F62" s="143" t="s">
        <v>309</v>
      </c>
      <c r="G62" s="148"/>
      <c r="H62" s="148"/>
      <c r="I62" s="148"/>
      <c r="J62" s="148"/>
      <c r="K62" s="148"/>
      <c r="L62" s="149"/>
      <c r="M62" s="145" t="s">
        <v>310</v>
      </c>
      <c r="N62" s="145" t="s">
        <v>310</v>
      </c>
      <c r="O62" s="145" t="s">
        <v>310</v>
      </c>
      <c r="P62" s="145" t="s">
        <v>310</v>
      </c>
      <c r="Q62" s="145" t="s">
        <v>310</v>
      </c>
      <c r="R62" s="145" t="s">
        <v>310</v>
      </c>
      <c r="S62" s="145" t="s">
        <v>310</v>
      </c>
      <c r="T62" s="145" t="s">
        <v>310</v>
      </c>
      <c r="U62" s="146" t="s">
        <v>310</v>
      </c>
      <c r="V62" s="120"/>
      <c r="X62" s="125"/>
      <c r="Y62" s="125"/>
      <c r="Z62" s="125"/>
      <c r="AA62" s="125"/>
    </row>
    <row r="63" spans="1:27" ht="68.25">
      <c r="A63" s="115"/>
      <c r="B63" s="115"/>
      <c r="C63" s="80"/>
      <c r="D63" s="119"/>
      <c r="E63" s="324"/>
      <c r="F63" s="143" t="s">
        <v>311</v>
      </c>
      <c r="G63" s="148"/>
      <c r="H63" s="148"/>
      <c r="I63" s="148"/>
      <c r="J63" s="148"/>
      <c r="K63" s="148"/>
      <c r="L63" s="149"/>
      <c r="M63" s="145" t="s">
        <v>310</v>
      </c>
      <c r="N63" s="145" t="s">
        <v>310</v>
      </c>
      <c r="O63" s="145" t="s">
        <v>310</v>
      </c>
      <c r="P63" s="145" t="s">
        <v>310</v>
      </c>
      <c r="Q63" s="145" t="s">
        <v>310</v>
      </c>
      <c r="R63" s="145" t="s">
        <v>310</v>
      </c>
      <c r="S63" s="145" t="s">
        <v>310</v>
      </c>
      <c r="T63" s="145" t="s">
        <v>310</v>
      </c>
      <c r="U63" s="146" t="s">
        <v>310</v>
      </c>
      <c r="V63" s="120"/>
      <c r="X63" s="125"/>
      <c r="Y63" s="125"/>
      <c r="Z63" s="125"/>
      <c r="AA63" s="125"/>
    </row>
    <row r="64" spans="1:27" ht="22.5">
      <c r="A64" s="115"/>
      <c r="B64" s="115"/>
      <c r="C64" s="80"/>
      <c r="D64" s="119"/>
      <c r="E64" s="324"/>
      <c r="F64" s="279" t="s">
        <v>312</v>
      </c>
      <c r="G64" s="274"/>
      <c r="H64" s="274"/>
      <c r="I64" s="274"/>
      <c r="J64" s="274"/>
      <c r="K64" s="274"/>
      <c r="L64" s="275"/>
      <c r="M64" s="274"/>
      <c r="N64" s="274"/>
      <c r="O64" s="275"/>
      <c r="P64" s="276" t="s">
        <v>366</v>
      </c>
      <c r="Q64" s="277"/>
      <c r="R64" s="280"/>
      <c r="S64" s="277"/>
      <c r="T64" s="277"/>
      <c r="U64" s="281"/>
      <c r="V64" s="120"/>
      <c r="X64" s="125"/>
      <c r="Y64" s="125"/>
      <c r="Z64" s="125"/>
      <c r="AA64" s="125"/>
    </row>
    <row r="65" spans="1:27" ht="22.5" hidden="1">
      <c r="A65" s="167"/>
      <c r="B65" s="167">
        <v>1</v>
      </c>
      <c r="C65" s="307" t="s">
        <v>440</v>
      </c>
      <c r="D65" s="119"/>
      <c r="E65" s="317"/>
      <c r="F65" s="330"/>
      <c r="G65" s="148"/>
      <c r="H65" s="148"/>
      <c r="I65" s="148"/>
      <c r="J65" s="145" t="s">
        <v>310</v>
      </c>
      <c r="K65" s="145" t="s">
        <v>310</v>
      </c>
      <c r="L65" s="145" t="s">
        <v>310</v>
      </c>
      <c r="M65" s="145" t="s">
        <v>310</v>
      </c>
      <c r="N65" s="145" t="s">
        <v>310</v>
      </c>
      <c r="O65" s="145" t="s">
        <v>310</v>
      </c>
      <c r="P65" s="276" t="s">
        <v>366</v>
      </c>
      <c r="Q65" s="157"/>
      <c r="R65" s="176"/>
      <c r="S65" s="157"/>
      <c r="T65" s="157"/>
      <c r="U65" s="178"/>
      <c r="V65" s="120"/>
      <c r="X65" s="125"/>
      <c r="Y65" s="125"/>
      <c r="Z65" s="125"/>
      <c r="AA65" s="125"/>
    </row>
    <row r="66" spans="1:27" ht="12" thickBot="1">
      <c r="A66" s="167"/>
      <c r="B66" s="167">
        <v>0</v>
      </c>
      <c r="C66" s="80"/>
      <c r="D66" s="119"/>
      <c r="E66" s="332"/>
      <c r="F66" s="333" t="s">
        <v>293</v>
      </c>
      <c r="G66" s="282"/>
      <c r="H66" s="282"/>
      <c r="I66" s="282"/>
      <c r="J66" s="282"/>
      <c r="K66" s="282"/>
      <c r="L66" s="282"/>
      <c r="M66" s="282"/>
      <c r="N66" s="282"/>
      <c r="O66" s="282"/>
      <c r="P66" s="282"/>
      <c r="Q66" s="282"/>
      <c r="R66" s="282"/>
      <c r="S66" s="282"/>
      <c r="T66" s="282"/>
      <c r="U66" s="283"/>
      <c r="V66" s="120"/>
      <c r="X66" s="125"/>
      <c r="Y66" s="125"/>
      <c r="Z66" s="125"/>
      <c r="AA66" s="125"/>
    </row>
    <row r="67" spans="1:27" ht="11.25">
      <c r="A67" s="124" t="s">
        <v>291</v>
      </c>
      <c r="B67" s="115"/>
      <c r="C67" s="80"/>
      <c r="D67" s="119"/>
      <c r="E67" s="133"/>
      <c r="F67" s="133"/>
      <c r="G67" s="133"/>
      <c r="H67" s="133"/>
      <c r="I67" s="133"/>
      <c r="J67" s="133"/>
      <c r="K67" s="133"/>
      <c r="L67" s="133"/>
      <c r="M67" s="133"/>
      <c r="N67" s="133"/>
      <c r="O67" s="133"/>
      <c r="P67" s="133"/>
      <c r="Q67" s="133"/>
      <c r="R67" s="134"/>
      <c r="S67" s="134"/>
      <c r="T67" s="134"/>
      <c r="U67" s="134"/>
      <c r="V67" s="120"/>
      <c r="X67" s="125"/>
      <c r="Y67" s="125"/>
      <c r="Z67" s="125"/>
      <c r="AA67" s="125"/>
    </row>
    <row r="68" spans="1:27" ht="11.25">
      <c r="A68" s="124"/>
      <c r="B68" s="115"/>
      <c r="C68" s="80"/>
      <c r="D68" s="119"/>
      <c r="E68" s="401" t="str">
        <f>IF('Ссылки на публикации'!H17="","",'Ссылки на публикации'!H17)</f>
        <v>http://www.tarifspb.ru</v>
      </c>
      <c r="F68" s="401"/>
      <c r="G68" s="401"/>
      <c r="H68" s="401"/>
      <c r="I68" s="401"/>
      <c r="J68" s="401"/>
      <c r="K68" s="401"/>
      <c r="L68" s="401"/>
      <c r="M68" s="401"/>
      <c r="N68" s="401"/>
      <c r="O68" s="401"/>
      <c r="P68" s="401"/>
      <c r="Q68" s="401"/>
      <c r="R68" s="401"/>
      <c r="S68" s="401"/>
      <c r="T68" s="401"/>
      <c r="U68" s="401"/>
      <c r="V68" s="120"/>
      <c r="X68" s="125"/>
      <c r="Y68" s="125"/>
      <c r="Z68" s="125"/>
      <c r="AA68" s="125"/>
    </row>
    <row r="69" spans="1:27" ht="11.25">
      <c r="A69" s="124"/>
      <c r="B69" s="115"/>
      <c r="C69" s="80"/>
      <c r="D69" s="119"/>
      <c r="E69" s="240"/>
      <c r="F69" s="240"/>
      <c r="G69" s="240"/>
      <c r="H69" s="240"/>
      <c r="I69" s="240"/>
      <c r="J69" s="240"/>
      <c r="K69" s="240"/>
      <c r="L69" s="240"/>
      <c r="M69" s="240"/>
      <c r="N69" s="240"/>
      <c r="O69" s="240"/>
      <c r="P69" s="240"/>
      <c r="Q69" s="240"/>
      <c r="R69" s="240"/>
      <c r="S69" s="240"/>
      <c r="T69" s="240"/>
      <c r="U69" s="240"/>
      <c r="V69" s="120"/>
      <c r="X69" s="125"/>
      <c r="Y69" s="125"/>
      <c r="Z69" s="125"/>
      <c r="AA69" s="125"/>
    </row>
    <row r="70" spans="1:27" ht="11.25">
      <c r="A70" s="115"/>
      <c r="B70" s="115"/>
      <c r="C70" s="80"/>
      <c r="D70" s="119"/>
      <c r="E70" s="135" t="s">
        <v>315</v>
      </c>
      <c r="F70" s="424" t="s">
        <v>316</v>
      </c>
      <c r="G70" s="424"/>
      <c r="H70" s="424"/>
      <c r="I70" s="424"/>
      <c r="J70" s="424"/>
      <c r="K70" s="424"/>
      <c r="L70" s="424"/>
      <c r="M70" s="424"/>
      <c r="N70" s="424"/>
      <c r="O70" s="424"/>
      <c r="P70" s="424"/>
      <c r="Q70" s="424"/>
      <c r="R70" s="424"/>
      <c r="S70" s="424"/>
      <c r="T70" s="424"/>
      <c r="U70" s="424"/>
      <c r="V70" s="120"/>
      <c r="X70" s="125"/>
      <c r="Y70" s="125"/>
      <c r="Z70" s="125"/>
      <c r="AA70" s="125"/>
    </row>
    <row r="71" spans="1:22" ht="11.25">
      <c r="A71" s="124"/>
      <c r="B71" s="115"/>
      <c r="C71" s="80"/>
      <c r="D71" s="121"/>
      <c r="E71" s="122"/>
      <c r="F71" s="122"/>
      <c r="G71" s="122"/>
      <c r="H71" s="122"/>
      <c r="I71" s="122"/>
      <c r="J71" s="122"/>
      <c r="K71" s="122"/>
      <c r="L71" s="122"/>
      <c r="M71" s="122"/>
      <c r="N71" s="122"/>
      <c r="O71" s="122"/>
      <c r="P71" s="122"/>
      <c r="Q71" s="122"/>
      <c r="R71" s="122"/>
      <c r="S71" s="122"/>
      <c r="T71" s="122"/>
      <c r="U71" s="122"/>
      <c r="V71" s="123"/>
    </row>
  </sheetData>
  <sheetProtection password="E4D4" sheet="1" objects="1" scenarios="1" formatColumns="0" formatRows="0"/>
  <mergeCells count="24">
    <mergeCell ref="H13:I13"/>
    <mergeCell ref="J13:J14"/>
    <mergeCell ref="U12:U15"/>
    <mergeCell ref="M13:M14"/>
    <mergeCell ref="P12:P15"/>
    <mergeCell ref="E12:F15"/>
    <mergeCell ref="Q14:Q15"/>
    <mergeCell ref="K13:L13"/>
    <mergeCell ref="F70:U70"/>
    <mergeCell ref="G12:I12"/>
    <mergeCell ref="J12:L12"/>
    <mergeCell ref="M12:O12"/>
    <mergeCell ref="Q12:R13"/>
    <mergeCell ref="E26:F26"/>
    <mergeCell ref="E68:U68"/>
    <mergeCell ref="R14:R15"/>
    <mergeCell ref="T12:T15"/>
    <mergeCell ref="S12:S15"/>
    <mergeCell ref="E9:U9"/>
    <mergeCell ref="E7:U7"/>
    <mergeCell ref="E10:U10"/>
    <mergeCell ref="N13:O13"/>
    <mergeCell ref="E8:U8"/>
    <mergeCell ref="G13:G14"/>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G4">
      <selection activeCell="U18" sqref="U18"/>
    </sheetView>
  </sheetViews>
  <sheetFormatPr defaultColWidth="9.140625" defaultRowHeight="11.25"/>
  <cols>
    <col min="1" max="2" width="8.140625" style="116" hidden="1" customWidth="1"/>
    <col min="3" max="3" width="9.00390625" style="7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16" customFormat="1" ht="32.25" customHeight="1" hidden="1">
      <c r="A1" s="115">
        <f>ID</f>
        <v>26424110</v>
      </c>
      <c r="B1" s="115"/>
      <c r="C1" s="115"/>
      <c r="D1" s="115"/>
      <c r="E1" s="124"/>
      <c r="F1" s="124"/>
      <c r="G1" s="124"/>
      <c r="H1" s="124"/>
      <c r="I1" s="124"/>
      <c r="J1" s="124"/>
      <c r="K1" s="124"/>
      <c r="L1" s="124"/>
      <c r="M1" s="124"/>
      <c r="N1" s="124"/>
      <c r="O1" s="124"/>
      <c r="P1" s="124"/>
      <c r="Q1" s="124"/>
      <c r="U1" s="115"/>
    </row>
    <row r="2" spans="1:3" s="116" customFormat="1" ht="32.25" customHeight="1" hidden="1">
      <c r="A2" s="115"/>
      <c r="B2" s="115"/>
      <c r="C2" s="115"/>
    </row>
    <row r="3" spans="1:21" s="116" customFormat="1" ht="32.25" customHeight="1" hidden="1">
      <c r="A3" s="115"/>
      <c r="B3" s="115"/>
      <c r="C3" s="115"/>
      <c r="D3" s="115"/>
      <c r="E3" s="115"/>
      <c r="F3" s="115"/>
      <c r="G3" s="115"/>
      <c r="H3" s="115"/>
      <c r="I3" s="115"/>
      <c r="J3" s="115"/>
      <c r="K3" s="115"/>
      <c r="L3" s="115"/>
      <c r="M3" s="115"/>
      <c r="N3" s="115"/>
      <c r="O3" s="115"/>
      <c r="P3" s="115"/>
      <c r="Q3" s="115"/>
      <c r="U3" s="115"/>
    </row>
    <row r="4" spans="1:22" ht="11.25">
      <c r="A4" s="115"/>
      <c r="B4" s="115"/>
      <c r="C4" s="80"/>
      <c r="D4" s="117"/>
      <c r="E4" s="118"/>
      <c r="F4" s="118"/>
      <c r="G4" s="118"/>
      <c r="H4" s="118"/>
      <c r="I4" s="118"/>
      <c r="J4" s="118"/>
      <c r="K4" s="118"/>
      <c r="L4" s="118"/>
      <c r="M4" s="118"/>
      <c r="N4" s="118"/>
      <c r="O4" s="118"/>
      <c r="P4" s="118"/>
      <c r="Q4" s="118"/>
      <c r="R4" s="118"/>
      <c r="S4" s="118"/>
      <c r="T4" s="118"/>
      <c r="U4" s="118"/>
      <c r="V4" s="132" t="str">
        <f>FORMID</f>
        <v>WARM.OPENINFO.TARIF.4.178</v>
      </c>
    </row>
    <row r="5" spans="1:22" ht="11.25">
      <c r="A5" s="115"/>
      <c r="B5" s="115"/>
      <c r="C5" s="80"/>
      <c r="D5" s="119"/>
      <c r="E5" s="37"/>
      <c r="F5" s="37"/>
      <c r="G5" s="37"/>
      <c r="H5" s="37"/>
      <c r="I5" s="37"/>
      <c r="J5" s="37"/>
      <c r="K5" s="37"/>
      <c r="L5" s="37"/>
      <c r="M5" s="37"/>
      <c r="N5" s="37"/>
      <c r="O5" s="37"/>
      <c r="P5" s="37"/>
      <c r="Q5" s="37"/>
      <c r="R5" s="37"/>
      <c r="S5" s="37"/>
      <c r="T5" s="37"/>
      <c r="U5" s="37"/>
      <c r="V5" s="147" t="s">
        <v>518</v>
      </c>
    </row>
    <row r="6" spans="1:22" ht="12" thickBot="1">
      <c r="A6" s="115"/>
      <c r="B6" s="115"/>
      <c r="C6" s="80"/>
      <c r="D6" s="119"/>
      <c r="E6" s="37"/>
      <c r="F6" s="37"/>
      <c r="G6" s="37"/>
      <c r="H6" s="37"/>
      <c r="I6" s="37"/>
      <c r="J6" s="37"/>
      <c r="K6" s="37"/>
      <c r="L6" s="37"/>
      <c r="M6" s="37"/>
      <c r="N6" s="37"/>
      <c r="O6" s="37"/>
      <c r="P6" s="37"/>
      <c r="Q6" s="37"/>
      <c r="R6" s="37"/>
      <c r="S6" s="37"/>
      <c r="T6" s="37"/>
      <c r="U6" s="37"/>
      <c r="V6" s="120"/>
    </row>
    <row r="7" spans="1:27" s="130" customFormat="1" ht="15" customHeight="1">
      <c r="A7" s="126"/>
      <c r="B7" s="126"/>
      <c r="C7" s="127"/>
      <c r="D7" s="128"/>
      <c r="E7" s="408" t="s">
        <v>294</v>
      </c>
      <c r="F7" s="409"/>
      <c r="G7" s="409"/>
      <c r="H7" s="409"/>
      <c r="I7" s="409"/>
      <c r="J7" s="409"/>
      <c r="K7" s="409"/>
      <c r="L7" s="409"/>
      <c r="M7" s="409"/>
      <c r="N7" s="409"/>
      <c r="O7" s="409"/>
      <c r="P7" s="409"/>
      <c r="Q7" s="409"/>
      <c r="R7" s="409"/>
      <c r="S7" s="409"/>
      <c r="T7" s="409"/>
      <c r="U7" s="410"/>
      <c r="V7" s="129"/>
      <c r="X7" s="131"/>
      <c r="Y7" s="131"/>
      <c r="Z7" s="131"/>
      <c r="AA7" s="131"/>
    </row>
    <row r="8" spans="1:27" s="130" customFormat="1" ht="15" customHeight="1">
      <c r="A8" s="126"/>
      <c r="B8" s="126"/>
      <c r="C8" s="127"/>
      <c r="D8" s="128"/>
      <c r="E8" s="415" t="s">
        <v>295</v>
      </c>
      <c r="F8" s="416"/>
      <c r="G8" s="416"/>
      <c r="H8" s="416"/>
      <c r="I8" s="416"/>
      <c r="J8" s="416"/>
      <c r="K8" s="416"/>
      <c r="L8" s="416"/>
      <c r="M8" s="416"/>
      <c r="N8" s="416"/>
      <c r="O8" s="416"/>
      <c r="P8" s="416"/>
      <c r="Q8" s="416"/>
      <c r="R8" s="416"/>
      <c r="S8" s="416"/>
      <c r="T8" s="416"/>
      <c r="U8" s="417"/>
      <c r="V8" s="129"/>
      <c r="X8" s="131"/>
      <c r="Y8" s="131"/>
      <c r="Z8" s="131"/>
      <c r="AA8" s="131"/>
    </row>
    <row r="9" spans="1:27"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6"/>
      <c r="P9" s="406"/>
      <c r="Q9" s="406"/>
      <c r="R9" s="406"/>
      <c r="S9" s="406"/>
      <c r="T9" s="406"/>
      <c r="U9" s="407"/>
      <c r="V9" s="129"/>
      <c r="X9" s="131"/>
      <c r="Y9" s="131"/>
      <c r="Z9" s="131"/>
      <c r="AA9" s="131"/>
    </row>
    <row r="10" spans="1:27" ht="15" customHeight="1" thickBot="1">
      <c r="A10" s="115"/>
      <c r="B10" s="115"/>
      <c r="C10" s="80"/>
      <c r="D10" s="119"/>
      <c r="E10" s="411" t="str">
        <f>"на "&amp;Period_name_2</f>
        <v>на период с 0.1.1900 по 31.12.2016</v>
      </c>
      <c r="F10" s="412"/>
      <c r="G10" s="412"/>
      <c r="H10" s="412"/>
      <c r="I10" s="412"/>
      <c r="J10" s="412"/>
      <c r="K10" s="412"/>
      <c r="L10" s="412"/>
      <c r="M10" s="412"/>
      <c r="N10" s="412"/>
      <c r="O10" s="412"/>
      <c r="P10" s="412"/>
      <c r="Q10" s="412"/>
      <c r="R10" s="412"/>
      <c r="S10" s="412"/>
      <c r="T10" s="412"/>
      <c r="U10" s="413"/>
      <c r="V10" s="120"/>
      <c r="X10" s="125"/>
      <c r="Y10" s="125"/>
      <c r="Z10" s="125"/>
      <c r="AA10" s="125"/>
    </row>
    <row r="11" spans="1:27" ht="12" thickBot="1">
      <c r="A11" s="115"/>
      <c r="B11" s="115"/>
      <c r="C11" s="80"/>
      <c r="D11" s="119"/>
      <c r="E11" s="37"/>
      <c r="F11" s="37"/>
      <c r="G11" s="37"/>
      <c r="H11" s="37"/>
      <c r="I11" s="37"/>
      <c r="J11" s="37"/>
      <c r="K11" s="37"/>
      <c r="L11" s="37"/>
      <c r="M11" s="37"/>
      <c r="N11" s="37"/>
      <c r="O11" s="37"/>
      <c r="P11" s="37"/>
      <c r="Q11" s="37"/>
      <c r="R11" s="37"/>
      <c r="S11" s="37"/>
      <c r="T11" s="37"/>
      <c r="U11" s="37"/>
      <c r="V11" s="120"/>
      <c r="X11" s="125"/>
      <c r="Y11" s="125"/>
      <c r="Z11" s="125"/>
      <c r="AA11" s="125"/>
    </row>
    <row r="12" spans="1:27" ht="60" customHeight="1">
      <c r="A12" s="115"/>
      <c r="B12" s="115"/>
      <c r="C12" s="80"/>
      <c r="D12" s="119"/>
      <c r="E12" s="421" t="s">
        <v>296</v>
      </c>
      <c r="F12" s="404"/>
      <c r="G12" s="425" t="s">
        <v>297</v>
      </c>
      <c r="H12" s="425"/>
      <c r="I12" s="425"/>
      <c r="J12" s="425" t="s">
        <v>298</v>
      </c>
      <c r="K12" s="425"/>
      <c r="L12" s="425"/>
      <c r="M12" s="425" t="s">
        <v>484</v>
      </c>
      <c r="N12" s="425"/>
      <c r="O12" s="425"/>
      <c r="P12" s="418" t="s">
        <v>299</v>
      </c>
      <c r="Q12" s="404" t="s">
        <v>300</v>
      </c>
      <c r="R12" s="404"/>
      <c r="S12" s="404" t="s">
        <v>301</v>
      </c>
      <c r="T12" s="404" t="s">
        <v>302</v>
      </c>
      <c r="U12" s="428" t="s">
        <v>303</v>
      </c>
      <c r="V12" s="120"/>
      <c r="W12" s="152"/>
      <c r="X12" s="125"/>
      <c r="Y12" s="125"/>
      <c r="Z12" s="125"/>
      <c r="AA12" s="125"/>
    </row>
    <row r="13" spans="1:27" ht="15" customHeight="1">
      <c r="A13" s="115"/>
      <c r="B13" s="115"/>
      <c r="C13" s="80"/>
      <c r="D13" s="119"/>
      <c r="E13" s="422"/>
      <c r="F13" s="402"/>
      <c r="G13" s="414" t="s">
        <v>354</v>
      </c>
      <c r="H13" s="414" t="s">
        <v>304</v>
      </c>
      <c r="I13" s="414"/>
      <c r="J13" s="414" t="s">
        <v>354</v>
      </c>
      <c r="K13" s="414" t="s">
        <v>304</v>
      </c>
      <c r="L13" s="414"/>
      <c r="M13" s="414" t="s">
        <v>354</v>
      </c>
      <c r="N13" s="414" t="s">
        <v>304</v>
      </c>
      <c r="O13" s="414"/>
      <c r="P13" s="419"/>
      <c r="Q13" s="402"/>
      <c r="R13" s="402"/>
      <c r="S13" s="402"/>
      <c r="T13" s="402"/>
      <c r="U13" s="429"/>
      <c r="V13" s="120"/>
      <c r="X13" s="125"/>
      <c r="Y13" s="125"/>
      <c r="Z13" s="125"/>
      <c r="AA13" s="125"/>
    </row>
    <row r="14" spans="1:27" ht="51" customHeight="1">
      <c r="A14" s="115"/>
      <c r="B14" s="115"/>
      <c r="C14" s="80"/>
      <c r="D14" s="119"/>
      <c r="E14" s="422"/>
      <c r="F14" s="402"/>
      <c r="G14" s="414"/>
      <c r="H14" s="140" t="s">
        <v>355</v>
      </c>
      <c r="I14" s="140" t="s">
        <v>356</v>
      </c>
      <c r="J14" s="414"/>
      <c r="K14" s="140" t="s">
        <v>355</v>
      </c>
      <c r="L14" s="140" t="s">
        <v>356</v>
      </c>
      <c r="M14" s="414"/>
      <c r="N14" s="140" t="s">
        <v>355</v>
      </c>
      <c r="O14" s="140" t="s">
        <v>356</v>
      </c>
      <c r="P14" s="419"/>
      <c r="Q14" s="402" t="s">
        <v>305</v>
      </c>
      <c r="R14" s="402" t="s">
        <v>306</v>
      </c>
      <c r="S14" s="402"/>
      <c r="T14" s="402"/>
      <c r="U14" s="429"/>
      <c r="V14" s="120"/>
      <c r="X14" s="125"/>
      <c r="Y14" s="125"/>
      <c r="Z14" s="125"/>
      <c r="AA14" s="125"/>
    </row>
    <row r="15" spans="1:27" ht="23.25" thickBot="1">
      <c r="A15" s="115"/>
      <c r="B15" s="115"/>
      <c r="C15" s="80"/>
      <c r="D15" s="119"/>
      <c r="E15" s="423"/>
      <c r="F15" s="403"/>
      <c r="G15" s="142" t="s">
        <v>353</v>
      </c>
      <c r="H15" s="142" t="s">
        <v>353</v>
      </c>
      <c r="I15" s="142" t="s">
        <v>329</v>
      </c>
      <c r="J15" s="142" t="s">
        <v>353</v>
      </c>
      <c r="K15" s="142" t="s">
        <v>353</v>
      </c>
      <c r="L15" s="142" t="s">
        <v>329</v>
      </c>
      <c r="M15" s="142" t="s">
        <v>353</v>
      </c>
      <c r="N15" s="142" t="s">
        <v>353</v>
      </c>
      <c r="O15" s="142" t="s">
        <v>329</v>
      </c>
      <c r="P15" s="420"/>
      <c r="Q15" s="403"/>
      <c r="R15" s="403"/>
      <c r="S15" s="403"/>
      <c r="T15" s="403"/>
      <c r="U15" s="430"/>
      <c r="V15" s="120"/>
      <c r="X15" s="125"/>
      <c r="Y15" s="125"/>
      <c r="Z15" s="125"/>
      <c r="AA15" s="125"/>
    </row>
    <row r="16" spans="1:27" ht="12" thickBot="1">
      <c r="A16" s="115"/>
      <c r="B16" s="115"/>
      <c r="C16" s="80"/>
      <c r="D16" s="119"/>
      <c r="E16" s="136">
        <v>1</v>
      </c>
      <c r="F16" s="137">
        <v>2</v>
      </c>
      <c r="G16" s="137">
        <v>3</v>
      </c>
      <c r="H16" s="137">
        <v>4</v>
      </c>
      <c r="I16" s="137">
        <v>5</v>
      </c>
      <c r="J16" s="137">
        <v>6</v>
      </c>
      <c r="K16" s="137">
        <v>7</v>
      </c>
      <c r="L16" s="137">
        <v>8</v>
      </c>
      <c r="M16" s="137">
        <v>9</v>
      </c>
      <c r="N16" s="137">
        <v>10</v>
      </c>
      <c r="O16" s="137">
        <v>11</v>
      </c>
      <c r="P16" s="137">
        <v>12</v>
      </c>
      <c r="Q16" s="137">
        <v>13</v>
      </c>
      <c r="R16" s="138">
        <v>14</v>
      </c>
      <c r="S16" s="138">
        <v>15</v>
      </c>
      <c r="T16" s="138">
        <v>16</v>
      </c>
      <c r="U16" s="139">
        <v>17</v>
      </c>
      <c r="V16" s="120"/>
      <c r="X16" s="125"/>
      <c r="Y16" s="125"/>
      <c r="Z16" s="125"/>
      <c r="AA16" s="125"/>
    </row>
    <row r="17" spans="1:27" ht="12" thickBot="1">
      <c r="A17" s="124" t="s">
        <v>292</v>
      </c>
      <c r="B17" s="115"/>
      <c r="C17" s="80"/>
      <c r="D17" s="119"/>
      <c r="E17" s="37"/>
      <c r="F17" s="37"/>
      <c r="G17" s="37"/>
      <c r="H17" s="37"/>
      <c r="I17" s="37"/>
      <c r="J17" s="37"/>
      <c r="K17" s="37"/>
      <c r="L17" s="37"/>
      <c r="M17" s="37"/>
      <c r="N17" s="37"/>
      <c r="O17" s="37"/>
      <c r="P17" s="37"/>
      <c r="Q17" s="37"/>
      <c r="R17" s="37"/>
      <c r="S17" s="37"/>
      <c r="T17" s="37"/>
      <c r="U17" s="37"/>
      <c r="V17" s="120"/>
      <c r="X17" s="125"/>
      <c r="Y17" s="125"/>
      <c r="Z17" s="125"/>
      <c r="AA17" s="125"/>
    </row>
    <row r="18" spans="1:27" ht="22.5">
      <c r="A18" s="115"/>
      <c r="B18" s="115"/>
      <c r="C18" s="80"/>
      <c r="D18" s="119"/>
      <c r="E18" s="325" t="s">
        <v>307</v>
      </c>
      <c r="F18" s="144" t="s">
        <v>308</v>
      </c>
      <c r="G18" s="344"/>
      <c r="H18" s="150"/>
      <c r="I18" s="150"/>
      <c r="J18" s="150"/>
      <c r="K18" s="150"/>
      <c r="L18" s="151"/>
      <c r="M18" s="150"/>
      <c r="N18" s="150"/>
      <c r="O18" s="151"/>
      <c r="P18" s="327" t="s">
        <v>366</v>
      </c>
      <c r="Q18" s="345"/>
      <c r="R18" s="349"/>
      <c r="S18" s="345"/>
      <c r="T18" s="345"/>
      <c r="U18" s="350"/>
      <c r="V18" s="120"/>
      <c r="X18" s="125"/>
      <c r="Y18" s="125"/>
      <c r="Z18" s="125"/>
      <c r="AA18" s="125"/>
    </row>
    <row r="19" spans="1:27" ht="22.5" hidden="1">
      <c r="A19" s="167"/>
      <c r="B19" s="167">
        <v>1</v>
      </c>
      <c r="C19" s="307" t="s">
        <v>440</v>
      </c>
      <c r="D19" s="119"/>
      <c r="E19" s="326"/>
      <c r="F19" s="354"/>
      <c r="G19" s="355"/>
      <c r="H19" s="355"/>
      <c r="I19" s="355"/>
      <c r="J19" s="145" t="s">
        <v>310</v>
      </c>
      <c r="K19" s="145" t="s">
        <v>310</v>
      </c>
      <c r="L19" s="145" t="s">
        <v>310</v>
      </c>
      <c r="M19" s="145" t="s">
        <v>310</v>
      </c>
      <c r="N19" s="145" t="s">
        <v>310</v>
      </c>
      <c r="O19" s="145" t="s">
        <v>310</v>
      </c>
      <c r="P19" s="276" t="s">
        <v>366</v>
      </c>
      <c r="Q19" s="356"/>
      <c r="R19" s="357"/>
      <c r="S19" s="356"/>
      <c r="T19" s="356"/>
      <c r="U19" s="358"/>
      <c r="V19" s="120"/>
      <c r="X19" s="125"/>
      <c r="Y19" s="125"/>
      <c r="Z19" s="125"/>
      <c r="AA19" s="125"/>
    </row>
    <row r="20" spans="1:27" ht="11.25">
      <c r="A20" s="167"/>
      <c r="B20" s="167">
        <v>0</v>
      </c>
      <c r="C20" s="80"/>
      <c r="D20" s="119"/>
      <c r="E20" s="326"/>
      <c r="F20" s="202" t="s">
        <v>293</v>
      </c>
      <c r="G20" s="202"/>
      <c r="H20" s="202"/>
      <c r="I20" s="202"/>
      <c r="J20" s="202"/>
      <c r="K20" s="202"/>
      <c r="L20" s="202"/>
      <c r="M20" s="202"/>
      <c r="N20" s="202"/>
      <c r="O20" s="202"/>
      <c r="P20" s="202"/>
      <c r="Q20" s="202"/>
      <c r="R20" s="202"/>
      <c r="S20" s="202"/>
      <c r="T20" s="202"/>
      <c r="U20" s="323"/>
      <c r="V20" s="120"/>
      <c r="X20" s="125"/>
      <c r="Y20" s="125"/>
      <c r="Z20" s="125"/>
      <c r="AA20" s="125"/>
    </row>
    <row r="21" spans="1:27" ht="79.5">
      <c r="A21" s="115"/>
      <c r="B21" s="115">
        <v>1</v>
      </c>
      <c r="C21" s="80"/>
      <c r="D21" s="119"/>
      <c r="E21" s="326"/>
      <c r="F21" s="143" t="s">
        <v>309</v>
      </c>
      <c r="G21" s="148"/>
      <c r="H21" s="148"/>
      <c r="I21" s="148"/>
      <c r="J21" s="148"/>
      <c r="K21" s="148"/>
      <c r="L21" s="149"/>
      <c r="M21" s="145" t="s">
        <v>310</v>
      </c>
      <c r="N21" s="145" t="s">
        <v>310</v>
      </c>
      <c r="O21" s="145" t="s">
        <v>310</v>
      </c>
      <c r="P21" s="145" t="s">
        <v>310</v>
      </c>
      <c r="Q21" s="145" t="s">
        <v>310</v>
      </c>
      <c r="R21" s="145" t="s">
        <v>310</v>
      </c>
      <c r="S21" s="145" t="s">
        <v>310</v>
      </c>
      <c r="T21" s="145" t="s">
        <v>310</v>
      </c>
      <c r="U21" s="146" t="s">
        <v>310</v>
      </c>
      <c r="V21" s="120"/>
      <c r="X21" s="125"/>
      <c r="Y21" s="125"/>
      <c r="Z21" s="125"/>
      <c r="AA21" s="125"/>
    </row>
    <row r="22" spans="1:29" ht="68.25">
      <c r="A22" s="115"/>
      <c r="B22" s="115"/>
      <c r="C22" s="80"/>
      <c r="D22" s="119"/>
      <c r="E22" s="326"/>
      <c r="F22" s="143" t="s">
        <v>311</v>
      </c>
      <c r="G22" s="148"/>
      <c r="H22" s="148"/>
      <c r="I22" s="148"/>
      <c r="J22" s="148"/>
      <c r="K22" s="148"/>
      <c r="L22" s="149"/>
      <c r="M22" s="145" t="s">
        <v>310</v>
      </c>
      <c r="N22" s="145" t="s">
        <v>310</v>
      </c>
      <c r="O22" s="145" t="s">
        <v>310</v>
      </c>
      <c r="P22" s="145" t="s">
        <v>310</v>
      </c>
      <c r="Q22" s="310" t="s">
        <v>310</v>
      </c>
      <c r="R22" s="310" t="s">
        <v>310</v>
      </c>
      <c r="S22" s="310" t="s">
        <v>310</v>
      </c>
      <c r="T22" s="310" t="s">
        <v>310</v>
      </c>
      <c r="U22" s="146" t="s">
        <v>310</v>
      </c>
      <c r="V22" s="120"/>
      <c r="X22" s="125"/>
      <c r="Y22" s="125"/>
      <c r="Z22" s="125"/>
      <c r="AA22" s="125"/>
      <c r="AC22" s="37"/>
    </row>
    <row r="23" spans="1:27" ht="22.5">
      <c r="A23" s="115"/>
      <c r="B23" s="115"/>
      <c r="C23" s="80"/>
      <c r="D23" s="119"/>
      <c r="E23" s="324"/>
      <c r="F23" s="143" t="s">
        <v>312</v>
      </c>
      <c r="G23" s="148"/>
      <c r="H23" s="148"/>
      <c r="I23" s="148"/>
      <c r="J23" s="148"/>
      <c r="K23" s="148"/>
      <c r="L23" s="149"/>
      <c r="M23" s="148"/>
      <c r="N23" s="148"/>
      <c r="O23" s="149"/>
      <c r="P23" s="208" t="s">
        <v>366</v>
      </c>
      <c r="Q23" s="157"/>
      <c r="R23" s="176"/>
      <c r="S23" s="157"/>
      <c r="T23" s="157"/>
      <c r="U23" s="178"/>
      <c r="V23" s="120"/>
      <c r="X23" s="125"/>
      <c r="Y23" s="125"/>
      <c r="Z23" s="125"/>
      <c r="AA23" s="125"/>
    </row>
    <row r="24" spans="1:27" ht="22.5" customHeight="1" hidden="1">
      <c r="A24" s="167"/>
      <c r="B24" s="167">
        <v>1</v>
      </c>
      <c r="C24" s="307" t="s">
        <v>440</v>
      </c>
      <c r="D24" s="119"/>
      <c r="E24" s="326"/>
      <c r="F24" s="334"/>
      <c r="G24" s="335"/>
      <c r="H24" s="335"/>
      <c r="I24" s="335"/>
      <c r="J24" s="145" t="s">
        <v>310</v>
      </c>
      <c r="K24" s="145" t="s">
        <v>310</v>
      </c>
      <c r="L24" s="145" t="s">
        <v>310</v>
      </c>
      <c r="M24" s="145" t="s">
        <v>310</v>
      </c>
      <c r="N24" s="145" t="s">
        <v>310</v>
      </c>
      <c r="O24" s="145" t="s">
        <v>310</v>
      </c>
      <c r="P24" s="276" t="s">
        <v>366</v>
      </c>
      <c r="Q24" s="336"/>
      <c r="R24" s="337"/>
      <c r="S24" s="336"/>
      <c r="T24" s="336"/>
      <c r="U24" s="338"/>
      <c r="V24" s="120"/>
      <c r="X24" s="125"/>
      <c r="Y24" s="125"/>
      <c r="Z24" s="125"/>
      <c r="AA24" s="125"/>
    </row>
    <row r="25" spans="1:27" ht="11.25">
      <c r="A25" s="167"/>
      <c r="B25" s="167">
        <v>0</v>
      </c>
      <c r="C25" s="80"/>
      <c r="D25" s="119"/>
      <c r="E25" s="331"/>
      <c r="F25" s="202" t="s">
        <v>293</v>
      </c>
      <c r="G25" s="202"/>
      <c r="H25" s="202"/>
      <c r="I25" s="202"/>
      <c r="J25" s="202"/>
      <c r="K25" s="202"/>
      <c r="L25" s="202"/>
      <c r="M25" s="202"/>
      <c r="N25" s="202"/>
      <c r="O25" s="202"/>
      <c r="P25" s="202"/>
      <c r="Q25" s="202"/>
      <c r="R25" s="202"/>
      <c r="S25" s="202"/>
      <c r="T25" s="202"/>
      <c r="U25" s="323"/>
      <c r="V25" s="120"/>
      <c r="X25" s="125"/>
      <c r="Y25" s="125"/>
      <c r="Z25" s="125"/>
      <c r="AA25" s="125"/>
    </row>
    <row r="26" spans="1:27" ht="14.25" customHeight="1">
      <c r="A26" s="115"/>
      <c r="B26" s="115"/>
      <c r="C26" s="80"/>
      <c r="D26" s="119"/>
      <c r="E26" s="426" t="s">
        <v>313</v>
      </c>
      <c r="F26" s="427"/>
      <c r="G26" s="154"/>
      <c r="H26" s="154"/>
      <c r="I26" s="154"/>
      <c r="J26" s="154"/>
      <c r="K26" s="154"/>
      <c r="L26" s="154"/>
      <c r="M26" s="154"/>
      <c r="N26" s="154"/>
      <c r="O26" s="154"/>
      <c r="P26" s="154"/>
      <c r="Q26" s="154"/>
      <c r="R26" s="154"/>
      <c r="S26" s="154"/>
      <c r="T26" s="154"/>
      <c r="U26" s="155"/>
      <c r="V26" s="120"/>
      <c r="X26" s="125"/>
      <c r="Y26" s="125"/>
      <c r="Z26" s="125"/>
      <c r="AA26" s="125"/>
    </row>
    <row r="27" spans="1:27" ht="22.5" customHeight="1">
      <c r="A27" s="115"/>
      <c r="B27" s="115"/>
      <c r="C27" s="80"/>
      <c r="D27" s="119"/>
      <c r="E27" s="278" t="s">
        <v>349</v>
      </c>
      <c r="F27" s="143" t="s">
        <v>308</v>
      </c>
      <c r="G27" s="148"/>
      <c r="H27" s="148"/>
      <c r="I27" s="148"/>
      <c r="J27" s="148"/>
      <c r="K27" s="148"/>
      <c r="L27" s="149"/>
      <c r="M27" s="148"/>
      <c r="N27" s="148"/>
      <c r="O27" s="149"/>
      <c r="P27" s="208" t="s">
        <v>366</v>
      </c>
      <c r="Q27" s="157"/>
      <c r="R27" s="176"/>
      <c r="S27" s="157"/>
      <c r="T27" s="157"/>
      <c r="U27" s="178"/>
      <c r="V27" s="120"/>
      <c r="X27" s="125"/>
      <c r="Y27" s="125"/>
      <c r="Z27" s="125"/>
      <c r="AA27" s="125"/>
    </row>
    <row r="28" spans="1:27" ht="22.5" customHeight="1" hidden="1">
      <c r="A28" s="167"/>
      <c r="B28" s="167">
        <v>1</v>
      </c>
      <c r="C28" s="307" t="s">
        <v>440</v>
      </c>
      <c r="D28" s="119"/>
      <c r="E28" s="317"/>
      <c r="F28" s="334"/>
      <c r="G28" s="335"/>
      <c r="H28" s="335"/>
      <c r="I28" s="335"/>
      <c r="J28" s="145" t="s">
        <v>310</v>
      </c>
      <c r="K28" s="145" t="s">
        <v>310</v>
      </c>
      <c r="L28" s="145" t="s">
        <v>310</v>
      </c>
      <c r="M28" s="145" t="s">
        <v>310</v>
      </c>
      <c r="N28" s="145" t="s">
        <v>310</v>
      </c>
      <c r="O28" s="145" t="s">
        <v>310</v>
      </c>
      <c r="P28" s="276" t="s">
        <v>366</v>
      </c>
      <c r="Q28" s="336"/>
      <c r="R28" s="337"/>
      <c r="S28" s="336"/>
      <c r="T28" s="336"/>
      <c r="U28" s="338"/>
      <c r="V28" s="120"/>
      <c r="X28" s="125"/>
      <c r="Y28" s="125"/>
      <c r="Z28" s="125"/>
      <c r="AA28" s="125"/>
    </row>
    <row r="29" spans="1:27" ht="11.25">
      <c r="A29" s="167"/>
      <c r="B29" s="167">
        <v>0</v>
      </c>
      <c r="C29" s="80"/>
      <c r="D29" s="119"/>
      <c r="E29" s="317"/>
      <c r="F29" s="202" t="s">
        <v>293</v>
      </c>
      <c r="G29" s="202"/>
      <c r="H29" s="202"/>
      <c r="I29" s="202"/>
      <c r="J29" s="202"/>
      <c r="K29" s="202"/>
      <c r="L29" s="202"/>
      <c r="M29" s="202"/>
      <c r="N29" s="202"/>
      <c r="O29" s="202"/>
      <c r="P29" s="202"/>
      <c r="Q29" s="202"/>
      <c r="R29" s="202"/>
      <c r="S29" s="202"/>
      <c r="T29" s="202"/>
      <c r="U29" s="323"/>
      <c r="V29" s="120"/>
      <c r="X29" s="125"/>
      <c r="Y29" s="125"/>
      <c r="Z29" s="125"/>
      <c r="AA29" s="125"/>
    </row>
    <row r="30" spans="1:27" ht="79.5">
      <c r="A30" s="115"/>
      <c r="B30" s="115">
        <v>1</v>
      </c>
      <c r="C30" s="80"/>
      <c r="D30" s="119"/>
      <c r="E30" s="317"/>
      <c r="F30" s="143" t="s">
        <v>309</v>
      </c>
      <c r="G30" s="148"/>
      <c r="H30" s="148"/>
      <c r="I30" s="148"/>
      <c r="J30" s="148"/>
      <c r="K30" s="148"/>
      <c r="L30" s="149"/>
      <c r="M30" s="145" t="s">
        <v>310</v>
      </c>
      <c r="N30" s="145" t="s">
        <v>310</v>
      </c>
      <c r="O30" s="145" t="s">
        <v>310</v>
      </c>
      <c r="P30" s="145" t="s">
        <v>310</v>
      </c>
      <c r="Q30" s="145" t="s">
        <v>310</v>
      </c>
      <c r="R30" s="145" t="s">
        <v>310</v>
      </c>
      <c r="S30" s="145" t="s">
        <v>310</v>
      </c>
      <c r="T30" s="145" t="s">
        <v>310</v>
      </c>
      <c r="U30" s="146" t="s">
        <v>310</v>
      </c>
      <c r="V30" s="120"/>
      <c r="X30" s="125"/>
      <c r="Y30" s="125"/>
      <c r="Z30" s="125"/>
      <c r="AA30" s="125"/>
    </row>
    <row r="31" spans="1:27" ht="68.25">
      <c r="A31" s="115"/>
      <c r="B31" s="115"/>
      <c r="C31" s="80"/>
      <c r="D31" s="119"/>
      <c r="E31" s="324"/>
      <c r="F31" s="143" t="s">
        <v>311</v>
      </c>
      <c r="G31" s="148"/>
      <c r="H31" s="148"/>
      <c r="I31" s="148"/>
      <c r="J31" s="148"/>
      <c r="K31" s="148"/>
      <c r="L31" s="149"/>
      <c r="M31" s="145" t="s">
        <v>310</v>
      </c>
      <c r="N31" s="145" t="s">
        <v>310</v>
      </c>
      <c r="O31" s="145" t="s">
        <v>310</v>
      </c>
      <c r="P31" s="145" t="s">
        <v>310</v>
      </c>
      <c r="Q31" s="145" t="s">
        <v>310</v>
      </c>
      <c r="R31" s="145" t="s">
        <v>310</v>
      </c>
      <c r="S31" s="145" t="s">
        <v>310</v>
      </c>
      <c r="T31" s="145" t="s">
        <v>310</v>
      </c>
      <c r="U31" s="146" t="s">
        <v>310</v>
      </c>
      <c r="V31" s="120"/>
      <c r="X31" s="125"/>
      <c r="Y31" s="125"/>
      <c r="Z31" s="125"/>
      <c r="AA31" s="125"/>
    </row>
    <row r="32" spans="1:27" ht="22.5">
      <c r="A32" s="115"/>
      <c r="B32" s="115"/>
      <c r="C32" s="80"/>
      <c r="D32" s="119"/>
      <c r="E32" s="324"/>
      <c r="F32" s="143" t="s">
        <v>312</v>
      </c>
      <c r="G32" s="148"/>
      <c r="H32" s="148"/>
      <c r="I32" s="148"/>
      <c r="J32" s="148"/>
      <c r="K32" s="148"/>
      <c r="L32" s="149"/>
      <c r="M32" s="148"/>
      <c r="N32" s="148"/>
      <c r="O32" s="149"/>
      <c r="P32" s="208" t="s">
        <v>366</v>
      </c>
      <c r="Q32" s="157"/>
      <c r="R32" s="176"/>
      <c r="S32" s="157"/>
      <c r="T32" s="157"/>
      <c r="U32" s="178"/>
      <c r="V32" s="120"/>
      <c r="X32" s="125"/>
      <c r="Y32" s="125"/>
      <c r="Z32" s="125"/>
      <c r="AA32" s="125"/>
    </row>
    <row r="33" spans="1:27" ht="22.5" customHeight="1" hidden="1">
      <c r="A33" s="167"/>
      <c r="B33" s="167">
        <v>1</v>
      </c>
      <c r="C33" s="307" t="s">
        <v>440</v>
      </c>
      <c r="D33" s="119"/>
      <c r="E33" s="317"/>
      <c r="F33" s="328"/>
      <c r="G33" s="285"/>
      <c r="H33" s="285"/>
      <c r="I33" s="285"/>
      <c r="J33" s="145" t="s">
        <v>310</v>
      </c>
      <c r="K33" s="145" t="s">
        <v>310</v>
      </c>
      <c r="L33" s="145" t="s">
        <v>310</v>
      </c>
      <c r="M33" s="145" t="s">
        <v>310</v>
      </c>
      <c r="N33" s="145" t="s">
        <v>310</v>
      </c>
      <c r="O33" s="145" t="s">
        <v>310</v>
      </c>
      <c r="P33" s="276" t="s">
        <v>366</v>
      </c>
      <c r="Q33" s="320"/>
      <c r="R33" s="321"/>
      <c r="S33" s="320"/>
      <c r="T33" s="320"/>
      <c r="U33" s="322"/>
      <c r="V33" s="120"/>
      <c r="X33" s="125"/>
      <c r="Y33" s="125"/>
      <c r="Z33" s="125"/>
      <c r="AA33" s="125"/>
    </row>
    <row r="34" spans="1:27" ht="11.25">
      <c r="A34" s="167"/>
      <c r="B34" s="167">
        <v>0</v>
      </c>
      <c r="C34" s="80"/>
      <c r="D34" s="119"/>
      <c r="E34" s="317"/>
      <c r="F34" s="202" t="s">
        <v>293</v>
      </c>
      <c r="G34" s="202"/>
      <c r="H34" s="202"/>
      <c r="I34" s="202"/>
      <c r="J34" s="202"/>
      <c r="K34" s="202"/>
      <c r="L34" s="202"/>
      <c r="M34" s="202"/>
      <c r="N34" s="202"/>
      <c r="O34" s="202"/>
      <c r="P34" s="202"/>
      <c r="Q34" s="202"/>
      <c r="R34" s="202"/>
      <c r="S34" s="202"/>
      <c r="T34" s="202"/>
      <c r="U34" s="323"/>
      <c r="V34" s="120"/>
      <c r="X34" s="125"/>
      <c r="Y34" s="125"/>
      <c r="Z34" s="125"/>
      <c r="AA34" s="125"/>
    </row>
    <row r="35" spans="1:27" ht="22.5" customHeight="1">
      <c r="A35" s="115"/>
      <c r="B35" s="115"/>
      <c r="C35" s="80"/>
      <c r="D35" s="119"/>
      <c r="E35" s="329" t="s">
        <v>350</v>
      </c>
      <c r="F35" s="143" t="s">
        <v>308</v>
      </c>
      <c r="G35" s="148"/>
      <c r="H35" s="148"/>
      <c r="I35" s="148"/>
      <c r="J35" s="148"/>
      <c r="K35" s="148"/>
      <c r="L35" s="149"/>
      <c r="M35" s="148"/>
      <c r="N35" s="148"/>
      <c r="O35" s="149"/>
      <c r="P35" s="208" t="s">
        <v>366</v>
      </c>
      <c r="Q35" s="157"/>
      <c r="R35" s="176"/>
      <c r="S35" s="157"/>
      <c r="T35" s="157"/>
      <c r="U35" s="178"/>
      <c r="V35" s="120"/>
      <c r="X35" s="125"/>
      <c r="Y35" s="125"/>
      <c r="Z35" s="125"/>
      <c r="AA35" s="125"/>
    </row>
    <row r="36" spans="1:27" ht="22.5" hidden="1">
      <c r="A36" s="167"/>
      <c r="B36" s="167">
        <v>1</v>
      </c>
      <c r="C36" s="307" t="s">
        <v>440</v>
      </c>
      <c r="D36" s="119"/>
      <c r="E36" s="324"/>
      <c r="F36" s="334"/>
      <c r="G36" s="285"/>
      <c r="H36" s="285"/>
      <c r="I36" s="285"/>
      <c r="J36" s="145" t="s">
        <v>310</v>
      </c>
      <c r="K36" s="145" t="s">
        <v>310</v>
      </c>
      <c r="L36" s="145" t="s">
        <v>310</v>
      </c>
      <c r="M36" s="145" t="s">
        <v>310</v>
      </c>
      <c r="N36" s="145" t="s">
        <v>310</v>
      </c>
      <c r="O36" s="145" t="s">
        <v>310</v>
      </c>
      <c r="P36" s="276" t="s">
        <v>366</v>
      </c>
      <c r="Q36" s="320"/>
      <c r="R36" s="321"/>
      <c r="S36" s="320"/>
      <c r="T36" s="320"/>
      <c r="U36" s="322"/>
      <c r="V36" s="120"/>
      <c r="X36" s="125"/>
      <c r="Y36" s="125"/>
      <c r="Z36" s="125"/>
      <c r="AA36" s="125"/>
    </row>
    <row r="37" spans="1:27" ht="11.25" hidden="1">
      <c r="A37" s="167"/>
      <c r="B37" s="167">
        <v>0</v>
      </c>
      <c r="C37" s="80"/>
      <c r="D37" s="119"/>
      <c r="E37" s="324"/>
      <c r="F37" s="202" t="s">
        <v>293</v>
      </c>
      <c r="G37" s="202"/>
      <c r="H37" s="202"/>
      <c r="I37" s="202"/>
      <c r="J37" s="202"/>
      <c r="K37" s="202"/>
      <c r="L37" s="202"/>
      <c r="M37" s="202"/>
      <c r="N37" s="202"/>
      <c r="O37" s="202"/>
      <c r="P37" s="202"/>
      <c r="Q37" s="202"/>
      <c r="R37" s="202"/>
      <c r="S37" s="202"/>
      <c r="T37" s="202"/>
      <c r="U37" s="323"/>
      <c r="V37" s="120"/>
      <c r="X37" s="125"/>
      <c r="Y37" s="125"/>
      <c r="Z37" s="125"/>
      <c r="AA37" s="125"/>
    </row>
    <row r="38" spans="1:27" ht="79.5">
      <c r="A38" s="115"/>
      <c r="B38" s="115"/>
      <c r="C38" s="80"/>
      <c r="D38" s="119"/>
      <c r="E38" s="324"/>
      <c r="F38" s="143" t="s">
        <v>309</v>
      </c>
      <c r="G38" s="148"/>
      <c r="H38" s="148"/>
      <c r="I38" s="148"/>
      <c r="J38" s="148"/>
      <c r="K38" s="148"/>
      <c r="L38" s="149"/>
      <c r="M38" s="145" t="s">
        <v>310</v>
      </c>
      <c r="N38" s="145" t="s">
        <v>310</v>
      </c>
      <c r="O38" s="145" t="s">
        <v>310</v>
      </c>
      <c r="P38" s="145" t="s">
        <v>310</v>
      </c>
      <c r="Q38" s="145" t="s">
        <v>310</v>
      </c>
      <c r="R38" s="145" t="s">
        <v>310</v>
      </c>
      <c r="S38" s="145" t="s">
        <v>310</v>
      </c>
      <c r="T38" s="145" t="s">
        <v>310</v>
      </c>
      <c r="U38" s="146" t="s">
        <v>310</v>
      </c>
      <c r="V38" s="120"/>
      <c r="X38" s="125"/>
      <c r="Y38" s="125"/>
      <c r="Z38" s="125"/>
      <c r="AA38" s="125"/>
    </row>
    <row r="39" spans="1:27" ht="68.25">
      <c r="A39" s="115"/>
      <c r="B39" s="115"/>
      <c r="C39" s="80"/>
      <c r="D39" s="119"/>
      <c r="E39" s="324"/>
      <c r="F39" s="143" t="s">
        <v>311</v>
      </c>
      <c r="G39" s="148"/>
      <c r="H39" s="148"/>
      <c r="I39" s="148"/>
      <c r="J39" s="148"/>
      <c r="K39" s="148"/>
      <c r="L39" s="149"/>
      <c r="M39" s="145" t="s">
        <v>310</v>
      </c>
      <c r="N39" s="145" t="s">
        <v>310</v>
      </c>
      <c r="O39" s="145" t="s">
        <v>310</v>
      </c>
      <c r="P39" s="145" t="s">
        <v>310</v>
      </c>
      <c r="Q39" s="145" t="s">
        <v>310</v>
      </c>
      <c r="R39" s="145" t="s">
        <v>310</v>
      </c>
      <c r="S39" s="145" t="s">
        <v>310</v>
      </c>
      <c r="T39" s="145" t="s">
        <v>310</v>
      </c>
      <c r="U39" s="146" t="s">
        <v>310</v>
      </c>
      <c r="V39" s="120"/>
      <c r="X39" s="125"/>
      <c r="Y39" s="125"/>
      <c r="Z39" s="125"/>
      <c r="AA39" s="125"/>
    </row>
    <row r="40" spans="1:27" ht="22.5" hidden="1">
      <c r="A40" s="115"/>
      <c r="B40" s="115"/>
      <c r="C40" s="80"/>
      <c r="D40" s="119"/>
      <c r="E40" s="324"/>
      <c r="F40" s="143" t="s">
        <v>312</v>
      </c>
      <c r="G40" s="148"/>
      <c r="H40" s="148"/>
      <c r="I40" s="148"/>
      <c r="J40" s="148"/>
      <c r="K40" s="148"/>
      <c r="L40" s="149"/>
      <c r="M40" s="148"/>
      <c r="N40" s="148"/>
      <c r="O40" s="149"/>
      <c r="P40" s="208" t="s">
        <v>366</v>
      </c>
      <c r="Q40" s="157"/>
      <c r="R40" s="176"/>
      <c r="S40" s="157"/>
      <c r="T40" s="157"/>
      <c r="U40" s="178"/>
      <c r="V40" s="120"/>
      <c r="X40" s="125"/>
      <c r="Y40" s="125"/>
      <c r="Z40" s="125"/>
      <c r="AA40" s="125"/>
    </row>
    <row r="41" spans="1:27" ht="22.5" hidden="1">
      <c r="A41" s="167"/>
      <c r="B41" s="167">
        <v>1</v>
      </c>
      <c r="C41" s="307" t="s">
        <v>440</v>
      </c>
      <c r="D41" s="119"/>
      <c r="E41" s="317"/>
      <c r="F41" s="328"/>
      <c r="G41" s="285"/>
      <c r="H41" s="285"/>
      <c r="I41" s="285"/>
      <c r="J41" s="145" t="s">
        <v>310</v>
      </c>
      <c r="K41" s="145" t="s">
        <v>310</v>
      </c>
      <c r="L41" s="145" t="s">
        <v>310</v>
      </c>
      <c r="M41" s="145" t="s">
        <v>310</v>
      </c>
      <c r="N41" s="145" t="s">
        <v>310</v>
      </c>
      <c r="O41" s="145" t="s">
        <v>310</v>
      </c>
      <c r="P41" s="276" t="s">
        <v>366</v>
      </c>
      <c r="Q41" s="320"/>
      <c r="R41" s="321"/>
      <c r="S41" s="320"/>
      <c r="T41" s="320"/>
      <c r="U41" s="322"/>
      <c r="V41" s="120"/>
      <c r="X41" s="125"/>
      <c r="Y41" s="125"/>
      <c r="Z41" s="125"/>
      <c r="AA41" s="125"/>
    </row>
    <row r="42" spans="1:27" ht="11.25">
      <c r="A42" s="167"/>
      <c r="B42" s="167">
        <v>0</v>
      </c>
      <c r="C42" s="80"/>
      <c r="D42" s="119"/>
      <c r="E42" s="318"/>
      <c r="F42" s="202" t="s">
        <v>293</v>
      </c>
      <c r="G42" s="202"/>
      <c r="H42" s="202"/>
      <c r="I42" s="202"/>
      <c r="J42" s="202"/>
      <c r="K42" s="202"/>
      <c r="L42" s="202"/>
      <c r="M42" s="202"/>
      <c r="N42" s="202"/>
      <c r="O42" s="202"/>
      <c r="P42" s="202"/>
      <c r="Q42" s="202"/>
      <c r="R42" s="202"/>
      <c r="S42" s="202"/>
      <c r="T42" s="202"/>
      <c r="U42" s="323"/>
      <c r="V42" s="120"/>
      <c r="X42" s="125"/>
      <c r="Y42" s="125"/>
      <c r="Z42" s="125"/>
      <c r="AA42" s="125"/>
    </row>
    <row r="43" spans="1:27" ht="22.5">
      <c r="A43" s="115"/>
      <c r="B43" s="115"/>
      <c r="C43" s="80"/>
      <c r="D43" s="119"/>
      <c r="E43" s="278" t="s">
        <v>351</v>
      </c>
      <c r="F43" s="143" t="s">
        <v>308</v>
      </c>
      <c r="G43" s="148"/>
      <c r="H43" s="148"/>
      <c r="I43" s="148"/>
      <c r="J43" s="148"/>
      <c r="K43" s="148"/>
      <c r="L43" s="149"/>
      <c r="M43" s="148"/>
      <c r="N43" s="148"/>
      <c r="O43" s="149"/>
      <c r="P43" s="208" t="s">
        <v>366</v>
      </c>
      <c r="Q43" s="157"/>
      <c r="R43" s="176"/>
      <c r="S43" s="157"/>
      <c r="T43" s="157"/>
      <c r="U43" s="178"/>
      <c r="V43" s="120"/>
      <c r="X43" s="125"/>
      <c r="Y43" s="125"/>
      <c r="Z43" s="125"/>
      <c r="AA43" s="125"/>
    </row>
    <row r="44" spans="1:27" ht="22.5" hidden="1">
      <c r="A44" s="167"/>
      <c r="B44" s="167">
        <v>1</v>
      </c>
      <c r="C44" s="307" t="s">
        <v>440</v>
      </c>
      <c r="D44" s="119"/>
      <c r="E44" s="324"/>
      <c r="F44" s="334"/>
      <c r="G44" s="285"/>
      <c r="H44" s="285"/>
      <c r="I44" s="285"/>
      <c r="J44" s="145" t="s">
        <v>310</v>
      </c>
      <c r="K44" s="145" t="s">
        <v>310</v>
      </c>
      <c r="L44" s="145" t="s">
        <v>310</v>
      </c>
      <c r="M44" s="145" t="s">
        <v>310</v>
      </c>
      <c r="N44" s="145" t="s">
        <v>310</v>
      </c>
      <c r="O44" s="145" t="s">
        <v>310</v>
      </c>
      <c r="P44" s="276" t="s">
        <v>366</v>
      </c>
      <c r="Q44" s="320"/>
      <c r="R44" s="321"/>
      <c r="S44" s="320"/>
      <c r="T44" s="320"/>
      <c r="U44" s="322"/>
      <c r="V44" s="120"/>
      <c r="X44" s="125"/>
      <c r="Y44" s="125"/>
      <c r="Z44" s="125"/>
      <c r="AA44" s="125"/>
    </row>
    <row r="45" spans="1:27" ht="11.25" hidden="1">
      <c r="A45" s="167"/>
      <c r="B45" s="167">
        <v>0</v>
      </c>
      <c r="C45" s="80"/>
      <c r="D45" s="119"/>
      <c r="E45" s="324"/>
      <c r="F45" s="202" t="s">
        <v>293</v>
      </c>
      <c r="G45" s="202"/>
      <c r="H45" s="202"/>
      <c r="I45" s="202"/>
      <c r="J45" s="202"/>
      <c r="K45" s="202"/>
      <c r="L45" s="202"/>
      <c r="M45" s="202"/>
      <c r="N45" s="202"/>
      <c r="O45" s="202"/>
      <c r="P45" s="202"/>
      <c r="Q45" s="202"/>
      <c r="R45" s="202"/>
      <c r="S45" s="202"/>
      <c r="T45" s="202"/>
      <c r="U45" s="323"/>
      <c r="V45" s="120"/>
      <c r="X45" s="125"/>
      <c r="Y45" s="125"/>
      <c r="Z45" s="125"/>
      <c r="AA45" s="125"/>
    </row>
    <row r="46" spans="1:27" ht="79.5">
      <c r="A46" s="115"/>
      <c r="B46" s="115"/>
      <c r="C46" s="80"/>
      <c r="D46" s="119"/>
      <c r="E46" s="324"/>
      <c r="F46" s="143" t="s">
        <v>309</v>
      </c>
      <c r="G46" s="148"/>
      <c r="H46" s="148"/>
      <c r="I46" s="148"/>
      <c r="J46" s="148"/>
      <c r="K46" s="148"/>
      <c r="L46" s="149"/>
      <c r="M46" s="145" t="s">
        <v>310</v>
      </c>
      <c r="N46" s="145" t="s">
        <v>310</v>
      </c>
      <c r="O46" s="145" t="s">
        <v>310</v>
      </c>
      <c r="P46" s="145" t="s">
        <v>310</v>
      </c>
      <c r="Q46" s="145" t="s">
        <v>310</v>
      </c>
      <c r="R46" s="145" t="s">
        <v>310</v>
      </c>
      <c r="S46" s="145" t="s">
        <v>310</v>
      </c>
      <c r="T46" s="145" t="s">
        <v>310</v>
      </c>
      <c r="U46" s="146" t="s">
        <v>310</v>
      </c>
      <c r="V46" s="120"/>
      <c r="X46" s="125"/>
      <c r="Y46" s="125"/>
      <c r="Z46" s="125"/>
      <c r="AA46" s="125"/>
    </row>
    <row r="47" spans="1:27" ht="68.25">
      <c r="A47" s="115"/>
      <c r="B47" s="115"/>
      <c r="C47" s="80"/>
      <c r="D47" s="119"/>
      <c r="E47" s="324"/>
      <c r="F47" s="143" t="s">
        <v>311</v>
      </c>
      <c r="G47" s="148"/>
      <c r="H47" s="148"/>
      <c r="I47" s="148"/>
      <c r="J47" s="148"/>
      <c r="K47" s="148"/>
      <c r="L47" s="149"/>
      <c r="M47" s="145" t="s">
        <v>310</v>
      </c>
      <c r="N47" s="145" t="s">
        <v>310</v>
      </c>
      <c r="O47" s="145" t="s">
        <v>310</v>
      </c>
      <c r="P47" s="145" t="s">
        <v>310</v>
      </c>
      <c r="Q47" s="145" t="s">
        <v>310</v>
      </c>
      <c r="R47" s="145" t="s">
        <v>310</v>
      </c>
      <c r="S47" s="145" t="s">
        <v>310</v>
      </c>
      <c r="T47" s="145" t="s">
        <v>310</v>
      </c>
      <c r="U47" s="146" t="s">
        <v>310</v>
      </c>
      <c r="V47" s="120"/>
      <c r="X47" s="125"/>
      <c r="Y47" s="125"/>
      <c r="Z47" s="125"/>
      <c r="AA47" s="125"/>
    </row>
    <row r="48" spans="1:27" ht="22.5" hidden="1">
      <c r="A48" s="115"/>
      <c r="B48" s="115"/>
      <c r="C48" s="80"/>
      <c r="D48" s="119"/>
      <c r="E48" s="324"/>
      <c r="F48" s="143" t="s">
        <v>312</v>
      </c>
      <c r="G48" s="148"/>
      <c r="H48" s="148"/>
      <c r="I48" s="148"/>
      <c r="J48" s="148"/>
      <c r="K48" s="148"/>
      <c r="L48" s="149"/>
      <c r="M48" s="148"/>
      <c r="N48" s="148"/>
      <c r="O48" s="149"/>
      <c r="P48" s="208" t="s">
        <v>366</v>
      </c>
      <c r="Q48" s="157"/>
      <c r="R48" s="176"/>
      <c r="S48" s="157"/>
      <c r="T48" s="157"/>
      <c r="U48" s="178"/>
      <c r="V48" s="120"/>
      <c r="X48" s="125"/>
      <c r="Y48" s="125"/>
      <c r="Z48" s="125"/>
      <c r="AA48" s="125"/>
    </row>
    <row r="49" spans="1:27" ht="22.5" hidden="1">
      <c r="A49" s="167"/>
      <c r="B49" s="167">
        <v>1</v>
      </c>
      <c r="C49" s="307" t="s">
        <v>440</v>
      </c>
      <c r="D49" s="119"/>
      <c r="E49" s="317"/>
      <c r="F49" s="328"/>
      <c r="G49" s="285"/>
      <c r="H49" s="285"/>
      <c r="I49" s="285"/>
      <c r="J49" s="145" t="s">
        <v>310</v>
      </c>
      <c r="K49" s="145" t="s">
        <v>310</v>
      </c>
      <c r="L49" s="145" t="s">
        <v>310</v>
      </c>
      <c r="M49" s="145" t="s">
        <v>310</v>
      </c>
      <c r="N49" s="145" t="s">
        <v>310</v>
      </c>
      <c r="O49" s="145" t="s">
        <v>310</v>
      </c>
      <c r="P49" s="276" t="s">
        <v>366</v>
      </c>
      <c r="Q49" s="320"/>
      <c r="R49" s="321"/>
      <c r="S49" s="320"/>
      <c r="T49" s="320"/>
      <c r="U49" s="322"/>
      <c r="V49" s="120"/>
      <c r="X49" s="125"/>
      <c r="Y49" s="125"/>
      <c r="Z49" s="125"/>
      <c r="AA49" s="125"/>
    </row>
    <row r="50" spans="1:27" ht="11.25">
      <c r="A50" s="167"/>
      <c r="B50" s="167">
        <v>0</v>
      </c>
      <c r="C50" s="80"/>
      <c r="D50" s="119"/>
      <c r="E50" s="318"/>
      <c r="F50" s="202" t="s">
        <v>293</v>
      </c>
      <c r="G50" s="202"/>
      <c r="H50" s="202"/>
      <c r="I50" s="202"/>
      <c r="J50" s="202"/>
      <c r="K50" s="202"/>
      <c r="L50" s="202"/>
      <c r="M50" s="202"/>
      <c r="N50" s="202"/>
      <c r="O50" s="202"/>
      <c r="P50" s="202"/>
      <c r="Q50" s="202"/>
      <c r="R50" s="202"/>
      <c r="S50" s="202"/>
      <c r="T50" s="202"/>
      <c r="U50" s="323"/>
      <c r="V50" s="120"/>
      <c r="X50" s="125"/>
      <c r="Y50" s="125"/>
      <c r="Z50" s="125"/>
      <c r="AA50" s="125"/>
    </row>
    <row r="51" spans="1:27" ht="22.5">
      <c r="A51" s="115"/>
      <c r="B51" s="115"/>
      <c r="C51" s="80"/>
      <c r="D51" s="119"/>
      <c r="E51" s="278" t="s">
        <v>352</v>
      </c>
      <c r="F51" s="143" t="s">
        <v>308</v>
      </c>
      <c r="G51" s="148"/>
      <c r="H51" s="148"/>
      <c r="I51" s="148"/>
      <c r="J51" s="148"/>
      <c r="K51" s="148"/>
      <c r="L51" s="149"/>
      <c r="M51" s="148"/>
      <c r="N51" s="148"/>
      <c r="O51" s="149"/>
      <c r="P51" s="208" t="s">
        <v>366</v>
      </c>
      <c r="Q51" s="157"/>
      <c r="R51" s="176"/>
      <c r="S51" s="157"/>
      <c r="T51" s="157"/>
      <c r="U51" s="178"/>
      <c r="V51" s="120"/>
      <c r="X51" s="125"/>
      <c r="Y51" s="125"/>
      <c r="Z51" s="125"/>
      <c r="AA51" s="125"/>
    </row>
    <row r="52" spans="1:27" ht="22.5" hidden="1">
      <c r="A52" s="167"/>
      <c r="B52" s="167">
        <v>1</v>
      </c>
      <c r="C52" s="307" t="s">
        <v>440</v>
      </c>
      <c r="D52" s="119"/>
      <c r="E52" s="324"/>
      <c r="F52" s="334"/>
      <c r="G52" s="335"/>
      <c r="H52" s="335"/>
      <c r="I52" s="335"/>
      <c r="J52" s="145" t="s">
        <v>310</v>
      </c>
      <c r="K52" s="145" t="s">
        <v>310</v>
      </c>
      <c r="L52" s="145" t="s">
        <v>310</v>
      </c>
      <c r="M52" s="145" t="s">
        <v>310</v>
      </c>
      <c r="N52" s="145" t="s">
        <v>310</v>
      </c>
      <c r="O52" s="145" t="s">
        <v>310</v>
      </c>
      <c r="P52" s="276" t="s">
        <v>366</v>
      </c>
      <c r="Q52" s="336"/>
      <c r="R52" s="337"/>
      <c r="S52" s="336"/>
      <c r="T52" s="336"/>
      <c r="U52" s="338"/>
      <c r="V52" s="120"/>
      <c r="X52" s="125"/>
      <c r="Y52" s="125"/>
      <c r="Z52" s="125"/>
      <c r="AA52" s="125"/>
    </row>
    <row r="53" spans="1:27" ht="11.25" hidden="1">
      <c r="A53" s="167"/>
      <c r="B53" s="167">
        <v>0</v>
      </c>
      <c r="C53" s="80"/>
      <c r="D53" s="119"/>
      <c r="E53" s="324"/>
      <c r="F53" s="202" t="s">
        <v>293</v>
      </c>
      <c r="G53" s="202"/>
      <c r="H53" s="202"/>
      <c r="I53" s="202"/>
      <c r="J53" s="202"/>
      <c r="K53" s="202"/>
      <c r="L53" s="202"/>
      <c r="M53" s="202"/>
      <c r="N53" s="202"/>
      <c r="O53" s="202"/>
      <c r="P53" s="202"/>
      <c r="Q53" s="202"/>
      <c r="R53" s="202"/>
      <c r="S53" s="202"/>
      <c r="T53" s="202"/>
      <c r="U53" s="323"/>
      <c r="V53" s="120"/>
      <c r="X53" s="125"/>
      <c r="Y53" s="125"/>
      <c r="Z53" s="125"/>
      <c r="AA53" s="125"/>
    </row>
    <row r="54" spans="1:27" ht="79.5">
      <c r="A54" s="115"/>
      <c r="B54" s="115"/>
      <c r="C54" s="80"/>
      <c r="D54" s="119"/>
      <c r="E54" s="324"/>
      <c r="F54" s="143" t="s">
        <v>309</v>
      </c>
      <c r="G54" s="148"/>
      <c r="H54" s="148"/>
      <c r="I54" s="148"/>
      <c r="J54" s="148"/>
      <c r="K54" s="148"/>
      <c r="L54" s="149"/>
      <c r="M54" s="145" t="s">
        <v>310</v>
      </c>
      <c r="N54" s="145" t="s">
        <v>310</v>
      </c>
      <c r="O54" s="145" t="s">
        <v>310</v>
      </c>
      <c r="P54" s="145" t="s">
        <v>310</v>
      </c>
      <c r="Q54" s="145" t="s">
        <v>310</v>
      </c>
      <c r="R54" s="145" t="s">
        <v>310</v>
      </c>
      <c r="S54" s="145" t="s">
        <v>310</v>
      </c>
      <c r="T54" s="145" t="s">
        <v>310</v>
      </c>
      <c r="U54" s="146" t="s">
        <v>310</v>
      </c>
      <c r="V54" s="120"/>
      <c r="X54" s="125"/>
      <c r="Y54" s="125"/>
      <c r="Z54" s="125"/>
      <c r="AA54" s="125"/>
    </row>
    <row r="55" spans="1:27" ht="68.25">
      <c r="A55" s="115"/>
      <c r="B55" s="115"/>
      <c r="C55" s="80"/>
      <c r="D55" s="119"/>
      <c r="E55" s="324"/>
      <c r="F55" s="143" t="s">
        <v>311</v>
      </c>
      <c r="G55" s="148"/>
      <c r="H55" s="148"/>
      <c r="I55" s="148"/>
      <c r="J55" s="148"/>
      <c r="K55" s="148"/>
      <c r="L55" s="149"/>
      <c r="M55" s="145" t="s">
        <v>310</v>
      </c>
      <c r="N55" s="145" t="s">
        <v>310</v>
      </c>
      <c r="O55" s="145" t="s">
        <v>310</v>
      </c>
      <c r="P55" s="145" t="s">
        <v>310</v>
      </c>
      <c r="Q55" s="145" t="s">
        <v>310</v>
      </c>
      <c r="R55" s="145" t="s">
        <v>310</v>
      </c>
      <c r="S55" s="145" t="s">
        <v>310</v>
      </c>
      <c r="T55" s="145" t="s">
        <v>310</v>
      </c>
      <c r="U55" s="146" t="s">
        <v>310</v>
      </c>
      <c r="V55" s="120"/>
      <c r="X55" s="125"/>
      <c r="Y55" s="125"/>
      <c r="Z55" s="125"/>
      <c r="AA55" s="125"/>
    </row>
    <row r="56" spans="1:27" ht="22.5" hidden="1">
      <c r="A56" s="115"/>
      <c r="B56" s="115"/>
      <c r="C56" s="80"/>
      <c r="D56" s="119"/>
      <c r="E56" s="324"/>
      <c r="F56" s="143" t="s">
        <v>312</v>
      </c>
      <c r="G56" s="148"/>
      <c r="H56" s="148"/>
      <c r="I56" s="148"/>
      <c r="J56" s="148"/>
      <c r="K56" s="148"/>
      <c r="L56" s="149"/>
      <c r="M56" s="148"/>
      <c r="N56" s="148"/>
      <c r="O56" s="149"/>
      <c r="P56" s="208" t="s">
        <v>366</v>
      </c>
      <c r="Q56" s="157"/>
      <c r="R56" s="176"/>
      <c r="S56" s="157"/>
      <c r="T56" s="157"/>
      <c r="U56" s="178"/>
      <c r="V56" s="120"/>
      <c r="X56" s="125"/>
      <c r="Y56" s="125"/>
      <c r="Z56" s="125"/>
      <c r="AA56" s="125"/>
    </row>
    <row r="57" spans="1:27" ht="22.5" hidden="1">
      <c r="A57" s="167"/>
      <c r="B57" s="167">
        <v>1</v>
      </c>
      <c r="C57" s="307" t="s">
        <v>440</v>
      </c>
      <c r="D57" s="119"/>
      <c r="E57" s="317"/>
      <c r="F57" s="328"/>
      <c r="G57" s="285"/>
      <c r="H57" s="285"/>
      <c r="I57" s="285"/>
      <c r="J57" s="145" t="s">
        <v>310</v>
      </c>
      <c r="K57" s="145" t="s">
        <v>310</v>
      </c>
      <c r="L57" s="145" t="s">
        <v>310</v>
      </c>
      <c r="M57" s="145" t="s">
        <v>310</v>
      </c>
      <c r="N57" s="145" t="s">
        <v>310</v>
      </c>
      <c r="O57" s="145" t="s">
        <v>310</v>
      </c>
      <c r="P57" s="276" t="s">
        <v>366</v>
      </c>
      <c r="Q57" s="320"/>
      <c r="R57" s="321"/>
      <c r="S57" s="320"/>
      <c r="T57" s="320"/>
      <c r="U57" s="322"/>
      <c r="V57" s="120"/>
      <c r="X57" s="125"/>
      <c r="Y57" s="125"/>
      <c r="Z57" s="125"/>
      <c r="AA57" s="125"/>
    </row>
    <row r="58" spans="1:27" ht="11.25">
      <c r="A58" s="167"/>
      <c r="B58" s="167">
        <v>0</v>
      </c>
      <c r="C58" s="80"/>
      <c r="D58" s="119"/>
      <c r="E58" s="318"/>
      <c r="F58" s="202" t="s">
        <v>293</v>
      </c>
      <c r="G58" s="202"/>
      <c r="H58" s="202"/>
      <c r="I58" s="202"/>
      <c r="J58" s="202"/>
      <c r="K58" s="202"/>
      <c r="L58" s="202"/>
      <c r="M58" s="202"/>
      <c r="N58" s="202"/>
      <c r="O58" s="202"/>
      <c r="P58" s="202"/>
      <c r="Q58" s="202"/>
      <c r="R58" s="202"/>
      <c r="S58" s="202"/>
      <c r="T58" s="202"/>
      <c r="U58" s="323"/>
      <c r="V58" s="120"/>
      <c r="X58" s="125"/>
      <c r="Y58" s="125"/>
      <c r="Z58" s="125"/>
      <c r="AA58" s="125"/>
    </row>
    <row r="59" spans="1:27" ht="33.75">
      <c r="A59" s="115"/>
      <c r="B59" s="115"/>
      <c r="C59" s="80"/>
      <c r="D59" s="119"/>
      <c r="E59" s="278" t="s">
        <v>314</v>
      </c>
      <c r="F59" s="143" t="s">
        <v>308</v>
      </c>
      <c r="G59" s="148"/>
      <c r="H59" s="148"/>
      <c r="I59" s="148"/>
      <c r="J59" s="148"/>
      <c r="K59" s="148"/>
      <c r="L59" s="149"/>
      <c r="M59" s="148"/>
      <c r="N59" s="148"/>
      <c r="O59" s="149"/>
      <c r="P59" s="208" t="s">
        <v>366</v>
      </c>
      <c r="Q59" s="157"/>
      <c r="R59" s="176"/>
      <c r="S59" s="157"/>
      <c r="T59" s="157"/>
      <c r="U59" s="178"/>
      <c r="V59" s="120"/>
      <c r="X59" s="125"/>
      <c r="Y59" s="125"/>
      <c r="Z59" s="125"/>
      <c r="AA59" s="125"/>
    </row>
    <row r="60" spans="1:27" ht="22.5" hidden="1">
      <c r="A60" s="167"/>
      <c r="B60" s="167">
        <v>1</v>
      </c>
      <c r="C60" s="307" t="s">
        <v>440</v>
      </c>
      <c r="D60" s="119"/>
      <c r="E60" s="324"/>
      <c r="F60" s="334"/>
      <c r="G60" s="285"/>
      <c r="H60" s="285"/>
      <c r="I60" s="285"/>
      <c r="J60" s="145" t="s">
        <v>310</v>
      </c>
      <c r="K60" s="145" t="s">
        <v>310</v>
      </c>
      <c r="L60" s="145" t="s">
        <v>310</v>
      </c>
      <c r="M60" s="145" t="s">
        <v>310</v>
      </c>
      <c r="N60" s="145" t="s">
        <v>310</v>
      </c>
      <c r="O60" s="145" t="s">
        <v>310</v>
      </c>
      <c r="P60" s="276" t="s">
        <v>366</v>
      </c>
      <c r="Q60" s="320"/>
      <c r="R60" s="321"/>
      <c r="S60" s="320"/>
      <c r="T60" s="320"/>
      <c r="U60" s="322"/>
      <c r="V60" s="120"/>
      <c r="X60" s="125"/>
      <c r="Y60" s="125"/>
      <c r="Z60" s="125"/>
      <c r="AA60" s="125"/>
    </row>
    <row r="61" spans="1:27" ht="11.25" hidden="1">
      <c r="A61" s="167"/>
      <c r="B61" s="167">
        <v>0</v>
      </c>
      <c r="C61" s="80"/>
      <c r="D61" s="119"/>
      <c r="E61" s="324"/>
      <c r="F61" s="202" t="s">
        <v>293</v>
      </c>
      <c r="G61" s="202"/>
      <c r="H61" s="202"/>
      <c r="I61" s="202"/>
      <c r="J61" s="202"/>
      <c r="K61" s="202"/>
      <c r="L61" s="202"/>
      <c r="M61" s="202"/>
      <c r="N61" s="202"/>
      <c r="O61" s="202"/>
      <c r="P61" s="202"/>
      <c r="Q61" s="202"/>
      <c r="R61" s="202"/>
      <c r="S61" s="202"/>
      <c r="T61" s="202"/>
      <c r="U61" s="323"/>
      <c r="V61" s="120"/>
      <c r="X61" s="125"/>
      <c r="Y61" s="125"/>
      <c r="Z61" s="125"/>
      <c r="AA61" s="125"/>
    </row>
    <row r="62" spans="1:27" ht="79.5">
      <c r="A62" s="115"/>
      <c r="B62" s="115"/>
      <c r="C62" s="80"/>
      <c r="D62" s="119"/>
      <c r="E62" s="324"/>
      <c r="F62" s="143" t="s">
        <v>309</v>
      </c>
      <c r="G62" s="148"/>
      <c r="H62" s="148"/>
      <c r="I62" s="148"/>
      <c r="J62" s="148"/>
      <c r="K62" s="148"/>
      <c r="L62" s="149"/>
      <c r="M62" s="145" t="s">
        <v>310</v>
      </c>
      <c r="N62" s="145" t="s">
        <v>310</v>
      </c>
      <c r="O62" s="145" t="s">
        <v>310</v>
      </c>
      <c r="P62" s="145" t="s">
        <v>310</v>
      </c>
      <c r="Q62" s="145" t="s">
        <v>310</v>
      </c>
      <c r="R62" s="145" t="s">
        <v>310</v>
      </c>
      <c r="S62" s="145" t="s">
        <v>310</v>
      </c>
      <c r="T62" s="145" t="s">
        <v>310</v>
      </c>
      <c r="U62" s="146" t="s">
        <v>310</v>
      </c>
      <c r="V62" s="120"/>
      <c r="X62" s="125"/>
      <c r="Y62" s="125"/>
      <c r="Z62" s="125"/>
      <c r="AA62" s="125"/>
    </row>
    <row r="63" spans="1:27" ht="68.25">
      <c r="A63" s="115"/>
      <c r="B63" s="115"/>
      <c r="C63" s="80"/>
      <c r="D63" s="119"/>
      <c r="E63" s="324"/>
      <c r="F63" s="143" t="s">
        <v>311</v>
      </c>
      <c r="G63" s="148"/>
      <c r="H63" s="148"/>
      <c r="I63" s="148"/>
      <c r="J63" s="148"/>
      <c r="K63" s="148"/>
      <c r="L63" s="149"/>
      <c r="M63" s="145" t="s">
        <v>310</v>
      </c>
      <c r="N63" s="145" t="s">
        <v>310</v>
      </c>
      <c r="O63" s="145" t="s">
        <v>310</v>
      </c>
      <c r="P63" s="145" t="s">
        <v>310</v>
      </c>
      <c r="Q63" s="145" t="s">
        <v>310</v>
      </c>
      <c r="R63" s="145" t="s">
        <v>310</v>
      </c>
      <c r="S63" s="145" t="s">
        <v>310</v>
      </c>
      <c r="T63" s="145" t="s">
        <v>310</v>
      </c>
      <c r="U63" s="146" t="s">
        <v>310</v>
      </c>
      <c r="V63" s="120"/>
      <c r="X63" s="125"/>
      <c r="Y63" s="125"/>
      <c r="Z63" s="125"/>
      <c r="AA63" s="125"/>
    </row>
    <row r="64" spans="1:27" ht="22.5">
      <c r="A64" s="115"/>
      <c r="B64" s="115"/>
      <c r="C64" s="80"/>
      <c r="D64" s="119"/>
      <c r="E64" s="324"/>
      <c r="F64" s="279" t="s">
        <v>312</v>
      </c>
      <c r="G64" s="274"/>
      <c r="H64" s="274"/>
      <c r="I64" s="274"/>
      <c r="J64" s="274"/>
      <c r="K64" s="274"/>
      <c r="L64" s="275"/>
      <c r="M64" s="274"/>
      <c r="N64" s="274"/>
      <c r="O64" s="275"/>
      <c r="P64" s="276" t="s">
        <v>366</v>
      </c>
      <c r="Q64" s="277"/>
      <c r="R64" s="280"/>
      <c r="S64" s="277"/>
      <c r="T64" s="277"/>
      <c r="U64" s="281"/>
      <c r="V64" s="120"/>
      <c r="X64" s="125"/>
      <c r="Y64" s="125"/>
      <c r="Z64" s="125"/>
      <c r="AA64" s="125"/>
    </row>
    <row r="65" spans="1:27" ht="22.5" hidden="1">
      <c r="A65" s="167"/>
      <c r="B65" s="167">
        <v>1</v>
      </c>
      <c r="C65" s="307" t="s">
        <v>440</v>
      </c>
      <c r="D65" s="119"/>
      <c r="E65" s="317"/>
      <c r="F65" s="330"/>
      <c r="G65" s="148"/>
      <c r="H65" s="148"/>
      <c r="I65" s="148"/>
      <c r="J65" s="145" t="s">
        <v>310</v>
      </c>
      <c r="K65" s="145" t="s">
        <v>310</v>
      </c>
      <c r="L65" s="145" t="s">
        <v>310</v>
      </c>
      <c r="M65" s="145" t="s">
        <v>310</v>
      </c>
      <c r="N65" s="145" t="s">
        <v>310</v>
      </c>
      <c r="O65" s="145" t="s">
        <v>310</v>
      </c>
      <c r="P65" s="276" t="s">
        <v>366</v>
      </c>
      <c r="Q65" s="157"/>
      <c r="R65" s="176"/>
      <c r="S65" s="157"/>
      <c r="T65" s="157"/>
      <c r="U65" s="178"/>
      <c r="V65" s="120"/>
      <c r="X65" s="125"/>
      <c r="Y65" s="125"/>
      <c r="Z65" s="125"/>
      <c r="AA65" s="125"/>
    </row>
    <row r="66" spans="1:27" ht="12" thickBot="1">
      <c r="A66" s="167"/>
      <c r="B66" s="167">
        <v>0</v>
      </c>
      <c r="C66" s="80"/>
      <c r="D66" s="119"/>
      <c r="E66" s="332"/>
      <c r="F66" s="333" t="s">
        <v>293</v>
      </c>
      <c r="G66" s="282"/>
      <c r="H66" s="282"/>
      <c r="I66" s="282"/>
      <c r="J66" s="282"/>
      <c r="K66" s="282"/>
      <c r="L66" s="282"/>
      <c r="M66" s="282"/>
      <c r="N66" s="282"/>
      <c r="O66" s="282"/>
      <c r="P66" s="282"/>
      <c r="Q66" s="282"/>
      <c r="R66" s="282"/>
      <c r="S66" s="282"/>
      <c r="T66" s="282"/>
      <c r="U66" s="283"/>
      <c r="V66" s="120"/>
      <c r="X66" s="125"/>
      <c r="Y66" s="125"/>
      <c r="Z66" s="125"/>
      <c r="AA66" s="125"/>
    </row>
    <row r="67" spans="1:27" ht="11.25">
      <c r="A67" s="124" t="s">
        <v>291</v>
      </c>
      <c r="B67" s="115"/>
      <c r="C67" s="80"/>
      <c r="D67" s="119"/>
      <c r="E67" s="133"/>
      <c r="F67" s="133"/>
      <c r="G67" s="133"/>
      <c r="H67" s="133"/>
      <c r="I67" s="133"/>
      <c r="J67" s="133"/>
      <c r="K67" s="133"/>
      <c r="L67" s="133"/>
      <c r="M67" s="133"/>
      <c r="N67" s="133"/>
      <c r="O67" s="133"/>
      <c r="P67" s="133"/>
      <c r="Q67" s="133"/>
      <c r="R67" s="134"/>
      <c r="S67" s="134"/>
      <c r="T67" s="134"/>
      <c r="U67" s="134"/>
      <c r="V67" s="120"/>
      <c r="X67" s="125"/>
      <c r="Y67" s="125"/>
      <c r="Z67" s="125"/>
      <c r="AA67" s="125"/>
    </row>
    <row r="68" spans="1:27" ht="11.25">
      <c r="A68" s="124"/>
      <c r="B68" s="115"/>
      <c r="C68" s="80"/>
      <c r="D68" s="119"/>
      <c r="E68" s="401" t="str">
        <f>IF('Ссылки на публикации'!H17="","",'Ссылки на публикации'!H17)</f>
        <v>http://www.tarifspb.ru</v>
      </c>
      <c r="F68" s="401"/>
      <c r="G68" s="401"/>
      <c r="H68" s="401"/>
      <c r="I68" s="401"/>
      <c r="J68" s="401"/>
      <c r="K68" s="401"/>
      <c r="L68" s="401"/>
      <c r="M68" s="401"/>
      <c r="N68" s="401"/>
      <c r="O68" s="401"/>
      <c r="P68" s="401"/>
      <c r="Q68" s="401"/>
      <c r="R68" s="401"/>
      <c r="S68" s="401"/>
      <c r="T68" s="401"/>
      <c r="U68" s="401"/>
      <c r="V68" s="120"/>
      <c r="X68" s="125"/>
      <c r="Y68" s="125"/>
      <c r="Z68" s="125"/>
      <c r="AA68" s="125"/>
    </row>
    <row r="69" spans="1:27" ht="11.25">
      <c r="A69" s="124"/>
      <c r="B69" s="115"/>
      <c r="C69" s="80"/>
      <c r="D69" s="119"/>
      <c r="E69" s="240"/>
      <c r="F69" s="240"/>
      <c r="G69" s="240"/>
      <c r="H69" s="240"/>
      <c r="I69" s="240"/>
      <c r="J69" s="240"/>
      <c r="K69" s="240"/>
      <c r="L69" s="240"/>
      <c r="M69" s="240"/>
      <c r="N69" s="240"/>
      <c r="O69" s="240"/>
      <c r="P69" s="240"/>
      <c r="Q69" s="240"/>
      <c r="R69" s="240"/>
      <c r="S69" s="240"/>
      <c r="T69" s="240"/>
      <c r="U69" s="240"/>
      <c r="V69" s="120"/>
      <c r="X69" s="125"/>
      <c r="Y69" s="125"/>
      <c r="Z69" s="125"/>
      <c r="AA69" s="125"/>
    </row>
    <row r="70" spans="1:27" ht="11.25">
      <c r="A70" s="115"/>
      <c r="B70" s="115"/>
      <c r="C70" s="80"/>
      <c r="D70" s="119"/>
      <c r="E70" s="135" t="s">
        <v>315</v>
      </c>
      <c r="F70" s="424" t="s">
        <v>316</v>
      </c>
      <c r="G70" s="424"/>
      <c r="H70" s="424"/>
      <c r="I70" s="424"/>
      <c r="J70" s="424"/>
      <c r="K70" s="424"/>
      <c r="L70" s="424"/>
      <c r="M70" s="424"/>
      <c r="N70" s="424"/>
      <c r="O70" s="424"/>
      <c r="P70" s="424"/>
      <c r="Q70" s="424"/>
      <c r="R70" s="424"/>
      <c r="S70" s="424"/>
      <c r="T70" s="424"/>
      <c r="U70" s="424"/>
      <c r="V70" s="120"/>
      <c r="X70" s="125"/>
      <c r="Y70" s="125"/>
      <c r="Z70" s="125"/>
      <c r="AA70" s="125"/>
    </row>
    <row r="71" spans="1:22" ht="11.25">
      <c r="A71" s="124"/>
      <c r="B71" s="115"/>
      <c r="C71" s="80"/>
      <c r="D71" s="121"/>
      <c r="E71" s="122"/>
      <c r="F71" s="122"/>
      <c r="G71" s="122"/>
      <c r="H71" s="122"/>
      <c r="I71" s="122"/>
      <c r="J71" s="122"/>
      <c r="K71" s="122"/>
      <c r="L71" s="122"/>
      <c r="M71" s="122"/>
      <c r="N71" s="122"/>
      <c r="O71" s="122"/>
      <c r="P71" s="122"/>
      <c r="Q71" s="122"/>
      <c r="R71" s="122"/>
      <c r="S71" s="122"/>
      <c r="T71" s="122"/>
      <c r="U71" s="122"/>
      <c r="V71" s="123"/>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J12:L12"/>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8.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16" customFormat="1" ht="32.25" customHeight="1" hidden="1">
      <c r="A1" s="115">
        <f>ID</f>
        <v>26424110</v>
      </c>
      <c r="B1" s="115"/>
      <c r="C1" s="115"/>
      <c r="D1" s="115"/>
      <c r="E1" s="124"/>
      <c r="F1" s="124"/>
      <c r="G1" s="124"/>
      <c r="H1" s="124"/>
      <c r="I1" s="124"/>
      <c r="J1" s="124"/>
      <c r="K1" s="124"/>
      <c r="L1" s="124"/>
      <c r="M1" s="124"/>
      <c r="N1" s="124"/>
      <c r="O1" s="124"/>
      <c r="P1" s="124"/>
      <c r="Q1" s="124"/>
      <c r="U1" s="115"/>
    </row>
    <row r="2" spans="1:3" s="116" customFormat="1" ht="32.25" customHeight="1" hidden="1">
      <c r="A2" s="115"/>
      <c r="B2" s="115"/>
      <c r="C2" s="115"/>
    </row>
    <row r="3" spans="1:21" s="116" customFormat="1" ht="32.25" customHeight="1" hidden="1">
      <c r="A3" s="115"/>
      <c r="B3" s="115"/>
      <c r="C3" s="115"/>
      <c r="D3" s="115"/>
      <c r="E3" s="115"/>
      <c r="F3" s="115"/>
      <c r="G3" s="115"/>
      <c r="H3" s="115"/>
      <c r="I3" s="115"/>
      <c r="J3" s="115"/>
      <c r="K3" s="115"/>
      <c r="L3" s="115"/>
      <c r="M3" s="115"/>
      <c r="N3" s="115"/>
      <c r="O3" s="115"/>
      <c r="P3" s="115"/>
      <c r="Q3" s="115"/>
      <c r="U3" s="115"/>
    </row>
    <row r="4" spans="1:22" ht="11.25">
      <c r="A4" s="115"/>
      <c r="B4" s="115"/>
      <c r="C4" s="80"/>
      <c r="D4" s="117"/>
      <c r="E4" s="118"/>
      <c r="F4" s="118"/>
      <c r="G4" s="118"/>
      <c r="H4" s="118"/>
      <c r="I4" s="118"/>
      <c r="J4" s="118"/>
      <c r="K4" s="118"/>
      <c r="L4" s="118"/>
      <c r="M4" s="118"/>
      <c r="N4" s="118"/>
      <c r="O4" s="118"/>
      <c r="P4" s="118"/>
      <c r="Q4" s="118"/>
      <c r="R4" s="118"/>
      <c r="S4" s="118"/>
      <c r="T4" s="118"/>
      <c r="U4" s="118"/>
      <c r="V4" s="132" t="str">
        <f>FORMID</f>
        <v>WARM.OPENINFO.TARIF.4.178</v>
      </c>
    </row>
    <row r="5" spans="1:22" ht="11.25">
      <c r="A5" s="115"/>
      <c r="B5" s="115"/>
      <c r="C5" s="80"/>
      <c r="D5" s="119"/>
      <c r="E5" s="37"/>
      <c r="F5" s="37"/>
      <c r="G5" s="37"/>
      <c r="H5" s="37"/>
      <c r="I5" s="37"/>
      <c r="J5" s="37"/>
      <c r="K5" s="37"/>
      <c r="L5" s="37"/>
      <c r="M5" s="37"/>
      <c r="N5" s="37"/>
      <c r="O5" s="37"/>
      <c r="P5" s="37"/>
      <c r="Q5" s="37"/>
      <c r="R5" s="37"/>
      <c r="S5" s="37"/>
      <c r="T5" s="37"/>
      <c r="U5" s="37"/>
      <c r="V5" s="147" t="s">
        <v>518</v>
      </c>
    </row>
    <row r="6" spans="1:22" ht="12" thickBot="1">
      <c r="A6" s="115"/>
      <c r="B6" s="115"/>
      <c r="C6" s="80"/>
      <c r="D6" s="119"/>
      <c r="E6" s="37"/>
      <c r="F6" s="37"/>
      <c r="G6" s="37"/>
      <c r="H6" s="37"/>
      <c r="I6" s="37"/>
      <c r="J6" s="37"/>
      <c r="K6" s="37"/>
      <c r="L6" s="37"/>
      <c r="M6" s="37"/>
      <c r="N6" s="37"/>
      <c r="O6" s="37"/>
      <c r="P6" s="37"/>
      <c r="Q6" s="37"/>
      <c r="R6" s="37"/>
      <c r="S6" s="37"/>
      <c r="T6" s="37"/>
      <c r="U6" s="37"/>
      <c r="V6" s="120"/>
    </row>
    <row r="7" spans="1:27" s="130" customFormat="1" ht="15" customHeight="1">
      <c r="A7" s="126"/>
      <c r="B7" s="126"/>
      <c r="C7" s="127"/>
      <c r="D7" s="128"/>
      <c r="E7" s="408" t="s">
        <v>294</v>
      </c>
      <c r="F7" s="409"/>
      <c r="G7" s="409"/>
      <c r="H7" s="409"/>
      <c r="I7" s="409"/>
      <c r="J7" s="409"/>
      <c r="K7" s="409"/>
      <c r="L7" s="409"/>
      <c r="M7" s="409"/>
      <c r="N7" s="409"/>
      <c r="O7" s="409"/>
      <c r="P7" s="409"/>
      <c r="Q7" s="409"/>
      <c r="R7" s="409"/>
      <c r="S7" s="409"/>
      <c r="T7" s="409"/>
      <c r="U7" s="410"/>
      <c r="V7" s="129"/>
      <c r="X7" s="131"/>
      <c r="Y7" s="131"/>
      <c r="Z7" s="131"/>
      <c r="AA7" s="131"/>
    </row>
    <row r="8" spans="1:27" s="130" customFormat="1" ht="15" customHeight="1">
      <c r="A8" s="126"/>
      <c r="B8" s="126"/>
      <c r="C8" s="127"/>
      <c r="D8" s="128"/>
      <c r="E8" s="415" t="s">
        <v>295</v>
      </c>
      <c r="F8" s="416"/>
      <c r="G8" s="416"/>
      <c r="H8" s="416"/>
      <c r="I8" s="416"/>
      <c r="J8" s="416"/>
      <c r="K8" s="416"/>
      <c r="L8" s="416"/>
      <c r="M8" s="416"/>
      <c r="N8" s="416"/>
      <c r="O8" s="416"/>
      <c r="P8" s="416"/>
      <c r="Q8" s="416"/>
      <c r="R8" s="416"/>
      <c r="S8" s="416"/>
      <c r="T8" s="416"/>
      <c r="U8" s="417"/>
      <c r="V8" s="129"/>
      <c r="X8" s="131"/>
      <c r="Y8" s="131"/>
      <c r="Z8" s="131"/>
      <c r="AA8" s="131"/>
    </row>
    <row r="9" spans="1:27"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6"/>
      <c r="P9" s="406"/>
      <c r="Q9" s="406"/>
      <c r="R9" s="406"/>
      <c r="S9" s="406"/>
      <c r="T9" s="406"/>
      <c r="U9" s="407"/>
      <c r="V9" s="129"/>
      <c r="X9" s="131"/>
      <c r="Y9" s="131"/>
      <c r="Z9" s="131"/>
      <c r="AA9" s="131"/>
    </row>
    <row r="10" spans="1:27" ht="15" customHeight="1" thickBot="1">
      <c r="A10" s="115"/>
      <c r="B10" s="115"/>
      <c r="C10" s="80"/>
      <c r="D10" s="119"/>
      <c r="E10" s="411" t="str">
        <f>"на "&amp;Period_name_3</f>
        <v>на период с 0.1.1900 по 31.12.2016</v>
      </c>
      <c r="F10" s="412"/>
      <c r="G10" s="412"/>
      <c r="H10" s="412"/>
      <c r="I10" s="412"/>
      <c r="J10" s="412"/>
      <c r="K10" s="412"/>
      <c r="L10" s="412"/>
      <c r="M10" s="412"/>
      <c r="N10" s="412"/>
      <c r="O10" s="412"/>
      <c r="P10" s="412"/>
      <c r="Q10" s="412"/>
      <c r="R10" s="412"/>
      <c r="S10" s="412"/>
      <c r="T10" s="412"/>
      <c r="U10" s="413"/>
      <c r="V10" s="120"/>
      <c r="X10" s="125"/>
      <c r="Y10" s="125"/>
      <c r="Z10" s="125"/>
      <c r="AA10" s="125"/>
    </row>
    <row r="11" spans="1:27" ht="12" thickBot="1">
      <c r="A11" s="115"/>
      <c r="B11" s="115"/>
      <c r="C11" s="80"/>
      <c r="D11" s="119"/>
      <c r="E11" s="37"/>
      <c r="F11" s="37"/>
      <c r="G11" s="37"/>
      <c r="H11" s="37"/>
      <c r="I11" s="37"/>
      <c r="J11" s="37"/>
      <c r="K11" s="37"/>
      <c r="L11" s="37"/>
      <c r="M11" s="37"/>
      <c r="N11" s="37"/>
      <c r="O11" s="37"/>
      <c r="P11" s="37"/>
      <c r="Q11" s="37"/>
      <c r="R11" s="37"/>
      <c r="S11" s="37"/>
      <c r="T11" s="37"/>
      <c r="U11" s="37"/>
      <c r="V11" s="120"/>
      <c r="X11" s="125"/>
      <c r="Y11" s="125"/>
      <c r="Z11" s="125"/>
      <c r="AA11" s="125"/>
    </row>
    <row r="12" spans="1:27" ht="60" customHeight="1">
      <c r="A12" s="115"/>
      <c r="B12" s="115"/>
      <c r="C12" s="80"/>
      <c r="D12" s="119"/>
      <c r="E12" s="421" t="s">
        <v>296</v>
      </c>
      <c r="F12" s="404"/>
      <c r="G12" s="425" t="s">
        <v>297</v>
      </c>
      <c r="H12" s="425"/>
      <c r="I12" s="425"/>
      <c r="J12" s="425" t="s">
        <v>298</v>
      </c>
      <c r="K12" s="425"/>
      <c r="L12" s="425"/>
      <c r="M12" s="425" t="s">
        <v>484</v>
      </c>
      <c r="N12" s="425"/>
      <c r="O12" s="425"/>
      <c r="P12" s="418" t="s">
        <v>299</v>
      </c>
      <c r="Q12" s="404" t="s">
        <v>300</v>
      </c>
      <c r="R12" s="404"/>
      <c r="S12" s="404" t="s">
        <v>301</v>
      </c>
      <c r="T12" s="404" t="s">
        <v>302</v>
      </c>
      <c r="U12" s="428" t="s">
        <v>303</v>
      </c>
      <c r="V12" s="120"/>
      <c r="W12" s="152"/>
      <c r="X12" s="125"/>
      <c r="Y12" s="125"/>
      <c r="Z12" s="125"/>
      <c r="AA12" s="125"/>
    </row>
    <row r="13" spans="1:27" ht="15" customHeight="1">
      <c r="A13" s="115"/>
      <c r="B13" s="115"/>
      <c r="C13" s="80"/>
      <c r="D13" s="119"/>
      <c r="E13" s="422"/>
      <c r="F13" s="402"/>
      <c r="G13" s="414" t="s">
        <v>354</v>
      </c>
      <c r="H13" s="414" t="s">
        <v>304</v>
      </c>
      <c r="I13" s="414"/>
      <c r="J13" s="414" t="s">
        <v>354</v>
      </c>
      <c r="K13" s="414" t="s">
        <v>304</v>
      </c>
      <c r="L13" s="414"/>
      <c r="M13" s="414" t="s">
        <v>354</v>
      </c>
      <c r="N13" s="414" t="s">
        <v>304</v>
      </c>
      <c r="O13" s="414"/>
      <c r="P13" s="419"/>
      <c r="Q13" s="402"/>
      <c r="R13" s="402"/>
      <c r="S13" s="402"/>
      <c r="T13" s="402"/>
      <c r="U13" s="429"/>
      <c r="V13" s="120"/>
      <c r="X13" s="125"/>
      <c r="Y13" s="125"/>
      <c r="Z13" s="125"/>
      <c r="AA13" s="125"/>
    </row>
    <row r="14" spans="1:27" ht="51" customHeight="1">
      <c r="A14" s="115"/>
      <c r="B14" s="115"/>
      <c r="C14" s="80"/>
      <c r="D14" s="119"/>
      <c r="E14" s="422"/>
      <c r="F14" s="402"/>
      <c r="G14" s="414"/>
      <c r="H14" s="140" t="s">
        <v>355</v>
      </c>
      <c r="I14" s="140" t="s">
        <v>356</v>
      </c>
      <c r="J14" s="414"/>
      <c r="K14" s="140" t="s">
        <v>355</v>
      </c>
      <c r="L14" s="140" t="s">
        <v>356</v>
      </c>
      <c r="M14" s="414"/>
      <c r="N14" s="140" t="s">
        <v>355</v>
      </c>
      <c r="O14" s="140" t="s">
        <v>356</v>
      </c>
      <c r="P14" s="419"/>
      <c r="Q14" s="402" t="s">
        <v>305</v>
      </c>
      <c r="R14" s="402" t="s">
        <v>306</v>
      </c>
      <c r="S14" s="402"/>
      <c r="T14" s="402"/>
      <c r="U14" s="429"/>
      <c r="V14" s="120"/>
      <c r="X14" s="125"/>
      <c r="Y14" s="125"/>
      <c r="Z14" s="125"/>
      <c r="AA14" s="125"/>
    </row>
    <row r="15" spans="1:27" ht="23.25" thickBot="1">
      <c r="A15" s="115"/>
      <c r="B15" s="115"/>
      <c r="C15" s="80"/>
      <c r="D15" s="119"/>
      <c r="E15" s="423"/>
      <c r="F15" s="403"/>
      <c r="G15" s="142" t="s">
        <v>353</v>
      </c>
      <c r="H15" s="142" t="s">
        <v>353</v>
      </c>
      <c r="I15" s="142" t="s">
        <v>329</v>
      </c>
      <c r="J15" s="142" t="s">
        <v>353</v>
      </c>
      <c r="K15" s="142" t="s">
        <v>353</v>
      </c>
      <c r="L15" s="142" t="s">
        <v>329</v>
      </c>
      <c r="M15" s="142" t="s">
        <v>353</v>
      </c>
      <c r="N15" s="142" t="s">
        <v>353</v>
      </c>
      <c r="O15" s="142" t="s">
        <v>329</v>
      </c>
      <c r="P15" s="420"/>
      <c r="Q15" s="403"/>
      <c r="R15" s="403"/>
      <c r="S15" s="403"/>
      <c r="T15" s="403"/>
      <c r="U15" s="430"/>
      <c r="V15" s="120"/>
      <c r="X15" s="125"/>
      <c r="Y15" s="125"/>
      <c r="Z15" s="125"/>
      <c r="AA15" s="125"/>
    </row>
    <row r="16" spans="1:27" ht="12" thickBot="1">
      <c r="A16" s="115"/>
      <c r="B16" s="115"/>
      <c r="C16" s="80"/>
      <c r="D16" s="119"/>
      <c r="E16" s="136">
        <v>1</v>
      </c>
      <c r="F16" s="137">
        <v>2</v>
      </c>
      <c r="G16" s="137">
        <v>3</v>
      </c>
      <c r="H16" s="137">
        <v>4</v>
      </c>
      <c r="I16" s="137">
        <v>5</v>
      </c>
      <c r="J16" s="137">
        <v>6</v>
      </c>
      <c r="K16" s="137">
        <v>7</v>
      </c>
      <c r="L16" s="137">
        <v>8</v>
      </c>
      <c r="M16" s="137">
        <v>9</v>
      </c>
      <c r="N16" s="137">
        <v>10</v>
      </c>
      <c r="O16" s="137">
        <v>11</v>
      </c>
      <c r="P16" s="137">
        <v>12</v>
      </c>
      <c r="Q16" s="137">
        <v>13</v>
      </c>
      <c r="R16" s="138">
        <v>14</v>
      </c>
      <c r="S16" s="138">
        <v>15</v>
      </c>
      <c r="T16" s="138">
        <v>16</v>
      </c>
      <c r="U16" s="139">
        <v>17</v>
      </c>
      <c r="V16" s="120"/>
      <c r="X16" s="125"/>
      <c r="Y16" s="125"/>
      <c r="Z16" s="125"/>
      <c r="AA16" s="125"/>
    </row>
    <row r="17" spans="1:27" ht="12" thickBot="1">
      <c r="A17" s="124" t="s">
        <v>292</v>
      </c>
      <c r="B17" s="115"/>
      <c r="C17" s="80"/>
      <c r="D17" s="119"/>
      <c r="E17" s="37"/>
      <c r="F17" s="37"/>
      <c r="G17" s="37"/>
      <c r="H17" s="37"/>
      <c r="I17" s="37"/>
      <c r="J17" s="37"/>
      <c r="K17" s="37"/>
      <c r="L17" s="37"/>
      <c r="M17" s="37"/>
      <c r="N17" s="37"/>
      <c r="O17" s="37"/>
      <c r="P17" s="37"/>
      <c r="Q17" s="37"/>
      <c r="R17" s="37"/>
      <c r="S17" s="37"/>
      <c r="T17" s="37"/>
      <c r="U17" s="37"/>
      <c r="V17" s="120"/>
      <c r="X17" s="125"/>
      <c r="Y17" s="125"/>
      <c r="Z17" s="125"/>
      <c r="AA17" s="125"/>
    </row>
    <row r="18" spans="1:27" ht="22.5">
      <c r="A18" s="115"/>
      <c r="B18" s="115"/>
      <c r="C18" s="80"/>
      <c r="D18" s="119"/>
      <c r="E18" s="325" t="s">
        <v>307</v>
      </c>
      <c r="F18" s="144" t="s">
        <v>308</v>
      </c>
      <c r="G18" s="150"/>
      <c r="H18" s="150"/>
      <c r="I18" s="150"/>
      <c r="J18" s="150"/>
      <c r="K18" s="150"/>
      <c r="L18" s="151"/>
      <c r="M18" s="150"/>
      <c r="N18" s="150"/>
      <c r="O18" s="151"/>
      <c r="P18" s="327" t="s">
        <v>366</v>
      </c>
      <c r="Q18" s="156"/>
      <c r="R18" s="175"/>
      <c r="S18" s="156"/>
      <c r="T18" s="156"/>
      <c r="U18" s="177"/>
      <c r="V18" s="120"/>
      <c r="X18" s="125"/>
      <c r="Y18" s="125"/>
      <c r="Z18" s="125"/>
      <c r="AA18" s="125"/>
    </row>
    <row r="19" spans="1:27" ht="22.5" hidden="1">
      <c r="A19" s="167"/>
      <c r="B19" s="167">
        <v>1</v>
      </c>
      <c r="C19" s="307" t="s">
        <v>440</v>
      </c>
      <c r="D19" s="119"/>
      <c r="E19" s="326"/>
      <c r="F19" s="354"/>
      <c r="G19" s="355"/>
      <c r="H19" s="355"/>
      <c r="I19" s="355"/>
      <c r="J19" s="145" t="s">
        <v>310</v>
      </c>
      <c r="K19" s="145" t="s">
        <v>310</v>
      </c>
      <c r="L19" s="145" t="s">
        <v>310</v>
      </c>
      <c r="M19" s="145" t="s">
        <v>310</v>
      </c>
      <c r="N19" s="145" t="s">
        <v>310</v>
      </c>
      <c r="O19" s="145" t="s">
        <v>310</v>
      </c>
      <c r="P19" s="276" t="s">
        <v>366</v>
      </c>
      <c r="Q19" s="356"/>
      <c r="R19" s="357"/>
      <c r="S19" s="356"/>
      <c r="T19" s="356"/>
      <c r="U19" s="358"/>
      <c r="V19" s="120"/>
      <c r="X19" s="125"/>
      <c r="Y19" s="125"/>
      <c r="Z19" s="125"/>
      <c r="AA19" s="125"/>
    </row>
    <row r="20" spans="1:27" ht="11.25">
      <c r="A20" s="167"/>
      <c r="B20" s="167">
        <v>0</v>
      </c>
      <c r="C20" s="80"/>
      <c r="D20" s="119"/>
      <c r="E20" s="326"/>
      <c r="F20" s="202" t="s">
        <v>293</v>
      </c>
      <c r="G20" s="202"/>
      <c r="H20" s="202"/>
      <c r="I20" s="202"/>
      <c r="J20" s="202"/>
      <c r="K20" s="202"/>
      <c r="L20" s="202"/>
      <c r="M20" s="202"/>
      <c r="N20" s="202"/>
      <c r="O20" s="202"/>
      <c r="P20" s="202"/>
      <c r="Q20" s="202"/>
      <c r="R20" s="202"/>
      <c r="S20" s="202"/>
      <c r="T20" s="202"/>
      <c r="U20" s="323"/>
      <c r="V20" s="120"/>
      <c r="X20" s="125"/>
      <c r="Y20" s="125"/>
      <c r="Z20" s="125"/>
      <c r="AA20" s="125"/>
    </row>
    <row r="21" spans="1:27" ht="79.5">
      <c r="A21" s="115"/>
      <c r="B21" s="115">
        <v>1</v>
      </c>
      <c r="C21" s="80"/>
      <c r="D21" s="119"/>
      <c r="E21" s="326"/>
      <c r="F21" s="143" t="s">
        <v>309</v>
      </c>
      <c r="G21" s="148"/>
      <c r="H21" s="148"/>
      <c r="I21" s="148"/>
      <c r="J21" s="148"/>
      <c r="K21" s="148"/>
      <c r="L21" s="149"/>
      <c r="M21" s="145" t="s">
        <v>310</v>
      </c>
      <c r="N21" s="145" t="s">
        <v>310</v>
      </c>
      <c r="O21" s="145" t="s">
        <v>310</v>
      </c>
      <c r="P21" s="145" t="s">
        <v>310</v>
      </c>
      <c r="Q21" s="145" t="s">
        <v>310</v>
      </c>
      <c r="R21" s="145" t="s">
        <v>310</v>
      </c>
      <c r="S21" s="145" t="s">
        <v>310</v>
      </c>
      <c r="T21" s="145" t="s">
        <v>310</v>
      </c>
      <c r="U21" s="146" t="s">
        <v>310</v>
      </c>
      <c r="V21" s="120"/>
      <c r="X21" s="125"/>
      <c r="Y21" s="125"/>
      <c r="Z21" s="125"/>
      <c r="AA21" s="125"/>
    </row>
    <row r="22" spans="1:29" ht="68.25">
      <c r="A22" s="115"/>
      <c r="B22" s="115"/>
      <c r="C22" s="80"/>
      <c r="D22" s="119"/>
      <c r="E22" s="326"/>
      <c r="F22" s="143" t="s">
        <v>311</v>
      </c>
      <c r="G22" s="148"/>
      <c r="H22" s="148"/>
      <c r="I22" s="148"/>
      <c r="J22" s="148"/>
      <c r="K22" s="148"/>
      <c r="L22" s="149"/>
      <c r="M22" s="145" t="s">
        <v>310</v>
      </c>
      <c r="N22" s="145" t="s">
        <v>310</v>
      </c>
      <c r="O22" s="145" t="s">
        <v>310</v>
      </c>
      <c r="P22" s="145" t="s">
        <v>310</v>
      </c>
      <c r="Q22" s="310" t="s">
        <v>310</v>
      </c>
      <c r="R22" s="310" t="s">
        <v>310</v>
      </c>
      <c r="S22" s="310" t="s">
        <v>310</v>
      </c>
      <c r="T22" s="310" t="s">
        <v>310</v>
      </c>
      <c r="U22" s="146" t="s">
        <v>310</v>
      </c>
      <c r="V22" s="120"/>
      <c r="X22" s="125"/>
      <c r="Y22" s="125"/>
      <c r="Z22" s="125"/>
      <c r="AA22" s="125"/>
      <c r="AC22" s="37"/>
    </row>
    <row r="23" spans="1:27" ht="22.5">
      <c r="A23" s="115"/>
      <c r="B23" s="115"/>
      <c r="C23" s="80"/>
      <c r="D23" s="119"/>
      <c r="E23" s="324"/>
      <c r="F23" s="143" t="s">
        <v>312</v>
      </c>
      <c r="G23" s="148"/>
      <c r="H23" s="148"/>
      <c r="I23" s="148"/>
      <c r="J23" s="148"/>
      <c r="K23" s="148"/>
      <c r="L23" s="149"/>
      <c r="M23" s="148"/>
      <c r="N23" s="148"/>
      <c r="O23" s="149"/>
      <c r="P23" s="208" t="s">
        <v>366</v>
      </c>
      <c r="Q23" s="157"/>
      <c r="R23" s="176"/>
      <c r="S23" s="157"/>
      <c r="T23" s="157"/>
      <c r="U23" s="178"/>
      <c r="V23" s="120"/>
      <c r="X23" s="125"/>
      <c r="Y23" s="125"/>
      <c r="Z23" s="125"/>
      <c r="AA23" s="125"/>
    </row>
    <row r="24" spans="1:27" ht="22.5" hidden="1">
      <c r="A24" s="167"/>
      <c r="B24" s="167">
        <v>1</v>
      </c>
      <c r="C24" s="307" t="s">
        <v>440</v>
      </c>
      <c r="D24" s="119"/>
      <c r="E24" s="326"/>
      <c r="F24" s="334"/>
      <c r="G24" s="335"/>
      <c r="H24" s="335"/>
      <c r="I24" s="335"/>
      <c r="J24" s="145" t="s">
        <v>310</v>
      </c>
      <c r="K24" s="145" t="s">
        <v>310</v>
      </c>
      <c r="L24" s="145" t="s">
        <v>310</v>
      </c>
      <c r="M24" s="145" t="s">
        <v>310</v>
      </c>
      <c r="N24" s="145" t="s">
        <v>310</v>
      </c>
      <c r="O24" s="145" t="s">
        <v>310</v>
      </c>
      <c r="P24" s="276" t="s">
        <v>366</v>
      </c>
      <c r="Q24" s="336"/>
      <c r="R24" s="337"/>
      <c r="S24" s="336"/>
      <c r="T24" s="336"/>
      <c r="U24" s="338"/>
      <c r="V24" s="120"/>
      <c r="X24" s="125"/>
      <c r="Y24" s="125"/>
      <c r="Z24" s="125"/>
      <c r="AA24" s="125"/>
    </row>
    <row r="25" spans="1:27" ht="11.25">
      <c r="A25" s="167"/>
      <c r="B25" s="167">
        <v>0</v>
      </c>
      <c r="C25" s="80"/>
      <c r="D25" s="119"/>
      <c r="E25" s="331"/>
      <c r="F25" s="202" t="s">
        <v>293</v>
      </c>
      <c r="G25" s="202"/>
      <c r="H25" s="202"/>
      <c r="I25" s="202"/>
      <c r="J25" s="202"/>
      <c r="K25" s="202"/>
      <c r="L25" s="202"/>
      <c r="M25" s="202"/>
      <c r="N25" s="202"/>
      <c r="O25" s="202"/>
      <c r="P25" s="202"/>
      <c r="Q25" s="202"/>
      <c r="R25" s="202"/>
      <c r="S25" s="202"/>
      <c r="T25" s="202"/>
      <c r="U25" s="323"/>
      <c r="V25" s="120"/>
      <c r="X25" s="125"/>
      <c r="Y25" s="125"/>
      <c r="Z25" s="125"/>
      <c r="AA25" s="125"/>
    </row>
    <row r="26" spans="1:27" ht="14.25" customHeight="1">
      <c r="A26" s="115"/>
      <c r="B26" s="115"/>
      <c r="C26" s="80"/>
      <c r="D26" s="119"/>
      <c r="E26" s="426" t="s">
        <v>313</v>
      </c>
      <c r="F26" s="427"/>
      <c r="G26" s="154"/>
      <c r="H26" s="154"/>
      <c r="I26" s="154"/>
      <c r="J26" s="154"/>
      <c r="K26" s="154"/>
      <c r="L26" s="154"/>
      <c r="M26" s="154"/>
      <c r="N26" s="154"/>
      <c r="O26" s="154"/>
      <c r="P26" s="154"/>
      <c r="Q26" s="154"/>
      <c r="R26" s="154"/>
      <c r="S26" s="154"/>
      <c r="T26" s="154"/>
      <c r="U26" s="155"/>
      <c r="V26" s="120"/>
      <c r="X26" s="125"/>
      <c r="Y26" s="125"/>
      <c r="Z26" s="125"/>
      <c r="AA26" s="125"/>
    </row>
    <row r="27" spans="1:27" ht="22.5" customHeight="1">
      <c r="A27" s="115"/>
      <c r="B27" s="115"/>
      <c r="C27" s="80"/>
      <c r="D27" s="119"/>
      <c r="E27" s="278" t="s">
        <v>349</v>
      </c>
      <c r="F27" s="143" t="s">
        <v>308</v>
      </c>
      <c r="G27" s="148"/>
      <c r="H27" s="148"/>
      <c r="I27" s="148"/>
      <c r="J27" s="148"/>
      <c r="K27" s="148"/>
      <c r="L27" s="149"/>
      <c r="M27" s="148"/>
      <c r="N27" s="148"/>
      <c r="O27" s="149"/>
      <c r="P27" s="208" t="s">
        <v>366</v>
      </c>
      <c r="Q27" s="157"/>
      <c r="R27" s="176"/>
      <c r="S27" s="157"/>
      <c r="T27" s="157"/>
      <c r="U27" s="178"/>
      <c r="V27" s="120"/>
      <c r="X27" s="125"/>
      <c r="Y27" s="125"/>
      <c r="Z27" s="125"/>
      <c r="AA27" s="125"/>
    </row>
    <row r="28" spans="1:27" ht="22.5" hidden="1">
      <c r="A28" s="167"/>
      <c r="B28" s="167">
        <v>1</v>
      </c>
      <c r="C28" s="307" t="s">
        <v>440</v>
      </c>
      <c r="D28" s="119"/>
      <c r="E28" s="317"/>
      <c r="F28" s="334"/>
      <c r="G28" s="335"/>
      <c r="H28" s="335"/>
      <c r="I28" s="335"/>
      <c r="J28" s="145" t="s">
        <v>310</v>
      </c>
      <c r="K28" s="145" t="s">
        <v>310</v>
      </c>
      <c r="L28" s="145" t="s">
        <v>310</v>
      </c>
      <c r="M28" s="145" t="s">
        <v>310</v>
      </c>
      <c r="N28" s="145" t="s">
        <v>310</v>
      </c>
      <c r="O28" s="145" t="s">
        <v>310</v>
      </c>
      <c r="P28" s="276" t="s">
        <v>366</v>
      </c>
      <c r="Q28" s="336"/>
      <c r="R28" s="337"/>
      <c r="S28" s="336"/>
      <c r="T28" s="336"/>
      <c r="U28" s="338"/>
      <c r="V28" s="120"/>
      <c r="X28" s="125"/>
      <c r="Y28" s="125"/>
      <c r="Z28" s="125"/>
      <c r="AA28" s="125"/>
    </row>
    <row r="29" spans="1:27" ht="11.25" hidden="1">
      <c r="A29" s="167"/>
      <c r="B29" s="167">
        <v>0</v>
      </c>
      <c r="C29" s="80"/>
      <c r="D29" s="119"/>
      <c r="E29" s="317"/>
      <c r="F29" s="202" t="s">
        <v>293</v>
      </c>
      <c r="G29" s="202"/>
      <c r="H29" s="202"/>
      <c r="I29" s="202"/>
      <c r="J29" s="202"/>
      <c r="K29" s="202"/>
      <c r="L29" s="202"/>
      <c r="M29" s="202"/>
      <c r="N29" s="202"/>
      <c r="O29" s="202"/>
      <c r="P29" s="202"/>
      <c r="Q29" s="202"/>
      <c r="R29" s="202"/>
      <c r="S29" s="202"/>
      <c r="T29" s="202"/>
      <c r="U29" s="323"/>
      <c r="V29" s="120"/>
      <c r="X29" s="125"/>
      <c r="Y29" s="125"/>
      <c r="Z29" s="125"/>
      <c r="AA29" s="125"/>
    </row>
    <row r="30" spans="1:27" ht="79.5">
      <c r="A30" s="115"/>
      <c r="B30" s="115">
        <v>1</v>
      </c>
      <c r="C30" s="80"/>
      <c r="D30" s="119"/>
      <c r="E30" s="317"/>
      <c r="F30" s="143" t="s">
        <v>309</v>
      </c>
      <c r="G30" s="148"/>
      <c r="H30" s="148"/>
      <c r="I30" s="148"/>
      <c r="J30" s="148"/>
      <c r="K30" s="148"/>
      <c r="L30" s="149"/>
      <c r="M30" s="145" t="s">
        <v>310</v>
      </c>
      <c r="N30" s="145" t="s">
        <v>310</v>
      </c>
      <c r="O30" s="145" t="s">
        <v>310</v>
      </c>
      <c r="P30" s="145" t="s">
        <v>310</v>
      </c>
      <c r="Q30" s="145" t="s">
        <v>310</v>
      </c>
      <c r="R30" s="145" t="s">
        <v>310</v>
      </c>
      <c r="S30" s="145" t="s">
        <v>310</v>
      </c>
      <c r="T30" s="145" t="s">
        <v>310</v>
      </c>
      <c r="U30" s="146" t="s">
        <v>310</v>
      </c>
      <c r="V30" s="120"/>
      <c r="X30" s="125"/>
      <c r="Y30" s="125"/>
      <c r="Z30" s="125"/>
      <c r="AA30" s="125"/>
    </row>
    <row r="31" spans="1:27" ht="68.25">
      <c r="A31" s="115"/>
      <c r="B31" s="115"/>
      <c r="C31" s="80"/>
      <c r="D31" s="119"/>
      <c r="E31" s="324"/>
      <c r="F31" s="143" t="s">
        <v>311</v>
      </c>
      <c r="G31" s="148"/>
      <c r="H31" s="148"/>
      <c r="I31" s="148"/>
      <c r="J31" s="148"/>
      <c r="K31" s="148"/>
      <c r="L31" s="149"/>
      <c r="M31" s="145" t="s">
        <v>310</v>
      </c>
      <c r="N31" s="145" t="s">
        <v>310</v>
      </c>
      <c r="O31" s="145" t="s">
        <v>310</v>
      </c>
      <c r="P31" s="145" t="s">
        <v>310</v>
      </c>
      <c r="Q31" s="145" t="s">
        <v>310</v>
      </c>
      <c r="R31" s="145" t="s">
        <v>310</v>
      </c>
      <c r="S31" s="145" t="s">
        <v>310</v>
      </c>
      <c r="T31" s="145" t="s">
        <v>310</v>
      </c>
      <c r="U31" s="146" t="s">
        <v>310</v>
      </c>
      <c r="V31" s="120"/>
      <c r="X31" s="125"/>
      <c r="Y31" s="125"/>
      <c r="Z31" s="125"/>
      <c r="AA31" s="125"/>
    </row>
    <row r="32" spans="1:27" ht="22.5" hidden="1">
      <c r="A32" s="115"/>
      <c r="B32" s="115"/>
      <c r="C32" s="80"/>
      <c r="D32" s="119"/>
      <c r="E32" s="324"/>
      <c r="F32" s="143" t="s">
        <v>312</v>
      </c>
      <c r="G32" s="148"/>
      <c r="H32" s="148"/>
      <c r="I32" s="148"/>
      <c r="J32" s="148"/>
      <c r="K32" s="148"/>
      <c r="L32" s="149"/>
      <c r="M32" s="148"/>
      <c r="N32" s="148"/>
      <c r="O32" s="149"/>
      <c r="P32" s="208" t="s">
        <v>366</v>
      </c>
      <c r="Q32" s="157"/>
      <c r="R32" s="176"/>
      <c r="S32" s="157"/>
      <c r="T32" s="157"/>
      <c r="U32" s="178"/>
      <c r="V32" s="120"/>
      <c r="X32" s="125"/>
      <c r="Y32" s="125"/>
      <c r="Z32" s="125"/>
      <c r="AA32" s="125"/>
    </row>
    <row r="33" spans="1:27" ht="22.5" hidden="1">
      <c r="A33" s="167"/>
      <c r="B33" s="167">
        <v>1</v>
      </c>
      <c r="C33" s="307" t="s">
        <v>440</v>
      </c>
      <c r="D33" s="119"/>
      <c r="E33" s="317"/>
      <c r="F33" s="328"/>
      <c r="G33" s="285"/>
      <c r="H33" s="285"/>
      <c r="I33" s="285"/>
      <c r="J33" s="145" t="s">
        <v>310</v>
      </c>
      <c r="K33" s="145" t="s">
        <v>310</v>
      </c>
      <c r="L33" s="145" t="s">
        <v>310</v>
      </c>
      <c r="M33" s="145" t="s">
        <v>310</v>
      </c>
      <c r="N33" s="145" t="s">
        <v>310</v>
      </c>
      <c r="O33" s="145" t="s">
        <v>310</v>
      </c>
      <c r="P33" s="276" t="s">
        <v>366</v>
      </c>
      <c r="Q33" s="320"/>
      <c r="R33" s="321"/>
      <c r="S33" s="320"/>
      <c r="T33" s="320"/>
      <c r="U33" s="322"/>
      <c r="V33" s="120"/>
      <c r="X33" s="125"/>
      <c r="Y33" s="125"/>
      <c r="Z33" s="125"/>
      <c r="AA33" s="125"/>
    </row>
    <row r="34" spans="1:27" ht="11.25">
      <c r="A34" s="167"/>
      <c r="B34" s="167">
        <v>0</v>
      </c>
      <c r="C34" s="80"/>
      <c r="D34" s="119"/>
      <c r="E34" s="317"/>
      <c r="F34" s="202" t="s">
        <v>293</v>
      </c>
      <c r="G34" s="202"/>
      <c r="H34" s="202"/>
      <c r="I34" s="202"/>
      <c r="J34" s="202"/>
      <c r="K34" s="202"/>
      <c r="L34" s="202"/>
      <c r="M34" s="202"/>
      <c r="N34" s="202"/>
      <c r="O34" s="202"/>
      <c r="P34" s="202"/>
      <c r="Q34" s="202"/>
      <c r="R34" s="202"/>
      <c r="S34" s="202"/>
      <c r="T34" s="202"/>
      <c r="U34" s="323"/>
      <c r="V34" s="120"/>
      <c r="X34" s="125"/>
      <c r="Y34" s="125"/>
      <c r="Z34" s="125"/>
      <c r="AA34" s="125"/>
    </row>
    <row r="35" spans="1:27" ht="22.5" customHeight="1">
      <c r="A35" s="115"/>
      <c r="B35" s="115"/>
      <c r="C35" s="80"/>
      <c r="D35" s="119"/>
      <c r="E35" s="329" t="s">
        <v>350</v>
      </c>
      <c r="F35" s="143" t="s">
        <v>308</v>
      </c>
      <c r="G35" s="148"/>
      <c r="H35" s="148"/>
      <c r="I35" s="148"/>
      <c r="J35" s="148"/>
      <c r="K35" s="148"/>
      <c r="L35" s="149"/>
      <c r="M35" s="148"/>
      <c r="N35" s="148"/>
      <c r="O35" s="149"/>
      <c r="P35" s="208" t="s">
        <v>366</v>
      </c>
      <c r="Q35" s="157"/>
      <c r="R35" s="176"/>
      <c r="S35" s="157"/>
      <c r="T35" s="157"/>
      <c r="U35" s="178"/>
      <c r="V35" s="120"/>
      <c r="X35" s="125"/>
      <c r="Y35" s="125"/>
      <c r="Z35" s="125"/>
      <c r="AA35" s="125"/>
    </row>
    <row r="36" spans="1:27" ht="22.5" hidden="1">
      <c r="A36" s="167"/>
      <c r="B36" s="167">
        <v>1</v>
      </c>
      <c r="C36" s="307" t="s">
        <v>440</v>
      </c>
      <c r="D36" s="119"/>
      <c r="E36" s="324"/>
      <c r="F36" s="334"/>
      <c r="G36" s="285"/>
      <c r="H36" s="285"/>
      <c r="I36" s="285"/>
      <c r="J36" s="145" t="s">
        <v>310</v>
      </c>
      <c r="K36" s="145" t="s">
        <v>310</v>
      </c>
      <c r="L36" s="145" t="s">
        <v>310</v>
      </c>
      <c r="M36" s="145" t="s">
        <v>310</v>
      </c>
      <c r="N36" s="145" t="s">
        <v>310</v>
      </c>
      <c r="O36" s="145" t="s">
        <v>310</v>
      </c>
      <c r="P36" s="276" t="s">
        <v>366</v>
      </c>
      <c r="Q36" s="320"/>
      <c r="R36" s="321"/>
      <c r="S36" s="320"/>
      <c r="T36" s="320"/>
      <c r="U36" s="322"/>
      <c r="V36" s="120"/>
      <c r="X36" s="125"/>
      <c r="Y36" s="125"/>
      <c r="Z36" s="125"/>
      <c r="AA36" s="125"/>
    </row>
    <row r="37" spans="1:27" ht="11.25" hidden="1">
      <c r="A37" s="167"/>
      <c r="B37" s="167">
        <v>0</v>
      </c>
      <c r="C37" s="80"/>
      <c r="D37" s="119"/>
      <c r="E37" s="324"/>
      <c r="F37" s="202" t="s">
        <v>293</v>
      </c>
      <c r="G37" s="202"/>
      <c r="H37" s="202"/>
      <c r="I37" s="202"/>
      <c r="J37" s="202"/>
      <c r="K37" s="202"/>
      <c r="L37" s="202"/>
      <c r="M37" s="202"/>
      <c r="N37" s="202"/>
      <c r="O37" s="202"/>
      <c r="P37" s="202"/>
      <c r="Q37" s="202"/>
      <c r="R37" s="202"/>
      <c r="S37" s="202"/>
      <c r="T37" s="202"/>
      <c r="U37" s="323"/>
      <c r="V37" s="120"/>
      <c r="X37" s="125"/>
      <c r="Y37" s="125"/>
      <c r="Z37" s="125"/>
      <c r="AA37" s="125"/>
    </row>
    <row r="38" spans="1:27" ht="79.5">
      <c r="A38" s="115"/>
      <c r="B38" s="115"/>
      <c r="C38" s="80"/>
      <c r="D38" s="119"/>
      <c r="E38" s="324"/>
      <c r="F38" s="143" t="s">
        <v>309</v>
      </c>
      <c r="G38" s="148"/>
      <c r="H38" s="148"/>
      <c r="I38" s="148"/>
      <c r="J38" s="148"/>
      <c r="K38" s="148"/>
      <c r="L38" s="149"/>
      <c r="M38" s="145" t="s">
        <v>310</v>
      </c>
      <c r="N38" s="145" t="s">
        <v>310</v>
      </c>
      <c r="O38" s="145" t="s">
        <v>310</v>
      </c>
      <c r="P38" s="145" t="s">
        <v>310</v>
      </c>
      <c r="Q38" s="145" t="s">
        <v>310</v>
      </c>
      <c r="R38" s="145" t="s">
        <v>310</v>
      </c>
      <c r="S38" s="145" t="s">
        <v>310</v>
      </c>
      <c r="T38" s="145" t="s">
        <v>310</v>
      </c>
      <c r="U38" s="146" t="s">
        <v>310</v>
      </c>
      <c r="V38" s="120"/>
      <c r="X38" s="125"/>
      <c r="Y38" s="125"/>
      <c r="Z38" s="125"/>
      <c r="AA38" s="125"/>
    </row>
    <row r="39" spans="1:27" ht="68.25">
      <c r="A39" s="115"/>
      <c r="B39" s="115"/>
      <c r="C39" s="80"/>
      <c r="D39" s="119"/>
      <c r="E39" s="324"/>
      <c r="F39" s="143" t="s">
        <v>311</v>
      </c>
      <c r="G39" s="148"/>
      <c r="H39" s="148"/>
      <c r="I39" s="148"/>
      <c r="J39" s="148"/>
      <c r="K39" s="148"/>
      <c r="L39" s="149"/>
      <c r="M39" s="145" t="s">
        <v>310</v>
      </c>
      <c r="N39" s="145" t="s">
        <v>310</v>
      </c>
      <c r="O39" s="145" t="s">
        <v>310</v>
      </c>
      <c r="P39" s="145" t="s">
        <v>310</v>
      </c>
      <c r="Q39" s="145" t="s">
        <v>310</v>
      </c>
      <c r="R39" s="145" t="s">
        <v>310</v>
      </c>
      <c r="S39" s="145" t="s">
        <v>310</v>
      </c>
      <c r="T39" s="145" t="s">
        <v>310</v>
      </c>
      <c r="U39" s="146" t="s">
        <v>310</v>
      </c>
      <c r="V39" s="120"/>
      <c r="X39" s="125"/>
      <c r="Y39" s="125"/>
      <c r="Z39" s="125"/>
      <c r="AA39" s="125"/>
    </row>
    <row r="40" spans="1:27" ht="22.5" hidden="1">
      <c r="A40" s="115"/>
      <c r="B40" s="115"/>
      <c r="C40" s="80"/>
      <c r="D40" s="119"/>
      <c r="E40" s="324"/>
      <c r="F40" s="143" t="s">
        <v>312</v>
      </c>
      <c r="G40" s="148"/>
      <c r="H40" s="148"/>
      <c r="I40" s="148"/>
      <c r="J40" s="148"/>
      <c r="K40" s="148"/>
      <c r="L40" s="149"/>
      <c r="M40" s="148"/>
      <c r="N40" s="148"/>
      <c r="O40" s="149"/>
      <c r="P40" s="208" t="s">
        <v>366</v>
      </c>
      <c r="Q40" s="157"/>
      <c r="R40" s="176"/>
      <c r="S40" s="157"/>
      <c r="T40" s="157"/>
      <c r="U40" s="178"/>
      <c r="V40" s="120"/>
      <c r="X40" s="125"/>
      <c r="Y40" s="125"/>
      <c r="Z40" s="125"/>
      <c r="AA40" s="125"/>
    </row>
    <row r="41" spans="1:27" ht="22.5" hidden="1">
      <c r="A41" s="167"/>
      <c r="B41" s="167">
        <v>1</v>
      </c>
      <c r="C41" s="307" t="s">
        <v>440</v>
      </c>
      <c r="D41" s="119"/>
      <c r="E41" s="317"/>
      <c r="F41" s="328"/>
      <c r="G41" s="285"/>
      <c r="H41" s="285"/>
      <c r="I41" s="285"/>
      <c r="J41" s="145" t="s">
        <v>310</v>
      </c>
      <c r="K41" s="145" t="s">
        <v>310</v>
      </c>
      <c r="L41" s="145" t="s">
        <v>310</v>
      </c>
      <c r="M41" s="145" t="s">
        <v>310</v>
      </c>
      <c r="N41" s="145" t="s">
        <v>310</v>
      </c>
      <c r="O41" s="145" t="s">
        <v>310</v>
      </c>
      <c r="P41" s="276" t="s">
        <v>366</v>
      </c>
      <c r="Q41" s="320"/>
      <c r="R41" s="321"/>
      <c r="S41" s="320"/>
      <c r="T41" s="320"/>
      <c r="U41" s="322"/>
      <c r="V41" s="120"/>
      <c r="X41" s="125"/>
      <c r="Y41" s="125"/>
      <c r="Z41" s="125"/>
      <c r="AA41" s="125"/>
    </row>
    <row r="42" spans="1:27" ht="11.25">
      <c r="A42" s="167"/>
      <c r="B42" s="167">
        <v>0</v>
      </c>
      <c r="C42" s="80"/>
      <c r="D42" s="119"/>
      <c r="E42" s="318"/>
      <c r="F42" s="202" t="s">
        <v>293</v>
      </c>
      <c r="G42" s="202"/>
      <c r="H42" s="202"/>
      <c r="I42" s="202"/>
      <c r="J42" s="202"/>
      <c r="K42" s="202"/>
      <c r="L42" s="202"/>
      <c r="M42" s="202"/>
      <c r="N42" s="202"/>
      <c r="O42" s="202"/>
      <c r="P42" s="202"/>
      <c r="Q42" s="202"/>
      <c r="R42" s="202"/>
      <c r="S42" s="202"/>
      <c r="T42" s="202"/>
      <c r="U42" s="323"/>
      <c r="V42" s="120"/>
      <c r="X42" s="125"/>
      <c r="Y42" s="125"/>
      <c r="Z42" s="125"/>
      <c r="AA42" s="125"/>
    </row>
    <row r="43" spans="1:27" ht="22.5">
      <c r="A43" s="115"/>
      <c r="B43" s="115"/>
      <c r="C43" s="80"/>
      <c r="D43" s="119"/>
      <c r="E43" s="278" t="s">
        <v>351</v>
      </c>
      <c r="F43" s="143" t="s">
        <v>308</v>
      </c>
      <c r="G43" s="148"/>
      <c r="H43" s="148"/>
      <c r="I43" s="148"/>
      <c r="J43" s="148"/>
      <c r="K43" s="148"/>
      <c r="L43" s="149"/>
      <c r="M43" s="148"/>
      <c r="N43" s="148"/>
      <c r="O43" s="149"/>
      <c r="P43" s="208" t="s">
        <v>366</v>
      </c>
      <c r="Q43" s="157"/>
      <c r="R43" s="176"/>
      <c r="S43" s="157"/>
      <c r="T43" s="157"/>
      <c r="U43" s="178"/>
      <c r="V43" s="120"/>
      <c r="X43" s="125"/>
      <c r="Y43" s="125"/>
      <c r="Z43" s="125"/>
      <c r="AA43" s="125"/>
    </row>
    <row r="44" spans="1:27" ht="22.5" hidden="1">
      <c r="A44" s="167"/>
      <c r="B44" s="167">
        <v>1</v>
      </c>
      <c r="C44" s="307" t="s">
        <v>440</v>
      </c>
      <c r="D44" s="119"/>
      <c r="E44" s="324"/>
      <c r="F44" s="334"/>
      <c r="G44" s="285"/>
      <c r="H44" s="285"/>
      <c r="I44" s="285"/>
      <c r="J44" s="145" t="s">
        <v>310</v>
      </c>
      <c r="K44" s="145" t="s">
        <v>310</v>
      </c>
      <c r="L44" s="145" t="s">
        <v>310</v>
      </c>
      <c r="M44" s="145" t="s">
        <v>310</v>
      </c>
      <c r="N44" s="145" t="s">
        <v>310</v>
      </c>
      <c r="O44" s="145" t="s">
        <v>310</v>
      </c>
      <c r="P44" s="276" t="s">
        <v>366</v>
      </c>
      <c r="Q44" s="320"/>
      <c r="R44" s="321"/>
      <c r="S44" s="320"/>
      <c r="T44" s="320"/>
      <c r="U44" s="322"/>
      <c r="V44" s="120"/>
      <c r="X44" s="125"/>
      <c r="Y44" s="125"/>
      <c r="Z44" s="125"/>
      <c r="AA44" s="125"/>
    </row>
    <row r="45" spans="1:27" ht="11.25" hidden="1">
      <c r="A45" s="167"/>
      <c r="B45" s="167">
        <v>0</v>
      </c>
      <c r="C45" s="80"/>
      <c r="D45" s="119"/>
      <c r="E45" s="324"/>
      <c r="F45" s="202" t="s">
        <v>293</v>
      </c>
      <c r="G45" s="202"/>
      <c r="H45" s="202"/>
      <c r="I45" s="202"/>
      <c r="J45" s="202"/>
      <c r="K45" s="202"/>
      <c r="L45" s="202"/>
      <c r="M45" s="202"/>
      <c r="N45" s="202"/>
      <c r="O45" s="202"/>
      <c r="P45" s="202"/>
      <c r="Q45" s="202"/>
      <c r="R45" s="202"/>
      <c r="S45" s="202"/>
      <c r="T45" s="202"/>
      <c r="U45" s="323"/>
      <c r="V45" s="120"/>
      <c r="X45" s="125"/>
      <c r="Y45" s="125"/>
      <c r="Z45" s="125"/>
      <c r="AA45" s="125"/>
    </row>
    <row r="46" spans="1:27" ht="79.5">
      <c r="A46" s="115"/>
      <c r="B46" s="115"/>
      <c r="C46" s="80"/>
      <c r="D46" s="119"/>
      <c r="E46" s="324"/>
      <c r="F46" s="143" t="s">
        <v>309</v>
      </c>
      <c r="G46" s="148"/>
      <c r="H46" s="148"/>
      <c r="I46" s="148"/>
      <c r="J46" s="148"/>
      <c r="K46" s="148"/>
      <c r="L46" s="149"/>
      <c r="M46" s="145" t="s">
        <v>310</v>
      </c>
      <c r="N46" s="145" t="s">
        <v>310</v>
      </c>
      <c r="O46" s="145" t="s">
        <v>310</v>
      </c>
      <c r="P46" s="145" t="s">
        <v>310</v>
      </c>
      <c r="Q46" s="145" t="s">
        <v>310</v>
      </c>
      <c r="R46" s="145" t="s">
        <v>310</v>
      </c>
      <c r="S46" s="145" t="s">
        <v>310</v>
      </c>
      <c r="T46" s="145" t="s">
        <v>310</v>
      </c>
      <c r="U46" s="146" t="s">
        <v>310</v>
      </c>
      <c r="V46" s="120"/>
      <c r="X46" s="125"/>
      <c r="Y46" s="125"/>
      <c r="Z46" s="125"/>
      <c r="AA46" s="125"/>
    </row>
    <row r="47" spans="1:27" ht="68.25">
      <c r="A47" s="115"/>
      <c r="B47" s="115"/>
      <c r="C47" s="80"/>
      <c r="D47" s="119"/>
      <c r="E47" s="324"/>
      <c r="F47" s="143" t="s">
        <v>311</v>
      </c>
      <c r="G47" s="148"/>
      <c r="H47" s="148"/>
      <c r="I47" s="148"/>
      <c r="J47" s="148"/>
      <c r="K47" s="148"/>
      <c r="L47" s="149"/>
      <c r="M47" s="145" t="s">
        <v>310</v>
      </c>
      <c r="N47" s="145" t="s">
        <v>310</v>
      </c>
      <c r="O47" s="145" t="s">
        <v>310</v>
      </c>
      <c r="P47" s="145" t="s">
        <v>310</v>
      </c>
      <c r="Q47" s="145" t="s">
        <v>310</v>
      </c>
      <c r="R47" s="145" t="s">
        <v>310</v>
      </c>
      <c r="S47" s="145" t="s">
        <v>310</v>
      </c>
      <c r="T47" s="145" t="s">
        <v>310</v>
      </c>
      <c r="U47" s="146" t="s">
        <v>310</v>
      </c>
      <c r="V47" s="120"/>
      <c r="X47" s="125"/>
      <c r="Y47" s="125"/>
      <c r="Z47" s="125"/>
      <c r="AA47" s="125"/>
    </row>
    <row r="48" spans="1:27" ht="22.5" hidden="1">
      <c r="A48" s="115"/>
      <c r="B48" s="115"/>
      <c r="C48" s="80"/>
      <c r="D48" s="119"/>
      <c r="E48" s="324"/>
      <c r="F48" s="143" t="s">
        <v>312</v>
      </c>
      <c r="G48" s="148"/>
      <c r="H48" s="148"/>
      <c r="I48" s="148"/>
      <c r="J48" s="148"/>
      <c r="K48" s="148"/>
      <c r="L48" s="149"/>
      <c r="M48" s="148"/>
      <c r="N48" s="148"/>
      <c r="O48" s="149"/>
      <c r="P48" s="208" t="s">
        <v>366</v>
      </c>
      <c r="Q48" s="157"/>
      <c r="R48" s="176"/>
      <c r="S48" s="157"/>
      <c r="T48" s="157"/>
      <c r="U48" s="178"/>
      <c r="V48" s="120"/>
      <c r="X48" s="125"/>
      <c r="Y48" s="125"/>
      <c r="Z48" s="125"/>
      <c r="AA48" s="125"/>
    </row>
    <row r="49" spans="1:27" ht="22.5" hidden="1">
      <c r="A49" s="167"/>
      <c r="B49" s="167">
        <v>1</v>
      </c>
      <c r="C49" s="307" t="s">
        <v>440</v>
      </c>
      <c r="D49" s="119"/>
      <c r="E49" s="317"/>
      <c r="F49" s="328"/>
      <c r="G49" s="285"/>
      <c r="H49" s="285"/>
      <c r="I49" s="285"/>
      <c r="J49" s="145" t="s">
        <v>310</v>
      </c>
      <c r="K49" s="145" t="s">
        <v>310</v>
      </c>
      <c r="L49" s="145" t="s">
        <v>310</v>
      </c>
      <c r="M49" s="145" t="s">
        <v>310</v>
      </c>
      <c r="N49" s="145" t="s">
        <v>310</v>
      </c>
      <c r="O49" s="145" t="s">
        <v>310</v>
      </c>
      <c r="P49" s="276" t="s">
        <v>366</v>
      </c>
      <c r="Q49" s="320"/>
      <c r="R49" s="321"/>
      <c r="S49" s="320"/>
      <c r="T49" s="320"/>
      <c r="U49" s="322"/>
      <c r="V49" s="120"/>
      <c r="X49" s="125"/>
      <c r="Y49" s="125"/>
      <c r="Z49" s="125"/>
      <c r="AA49" s="125"/>
    </row>
    <row r="50" spans="1:27" ht="11.25">
      <c r="A50" s="167"/>
      <c r="B50" s="167">
        <v>0</v>
      </c>
      <c r="C50" s="80"/>
      <c r="D50" s="119"/>
      <c r="E50" s="318"/>
      <c r="F50" s="202" t="s">
        <v>293</v>
      </c>
      <c r="G50" s="202"/>
      <c r="H50" s="202"/>
      <c r="I50" s="202"/>
      <c r="J50" s="202"/>
      <c r="K50" s="202"/>
      <c r="L50" s="202"/>
      <c r="M50" s="202"/>
      <c r="N50" s="202"/>
      <c r="O50" s="202"/>
      <c r="P50" s="202"/>
      <c r="Q50" s="202"/>
      <c r="R50" s="202"/>
      <c r="S50" s="202"/>
      <c r="T50" s="202"/>
      <c r="U50" s="323"/>
      <c r="V50" s="120"/>
      <c r="X50" s="125"/>
      <c r="Y50" s="125"/>
      <c r="Z50" s="125"/>
      <c r="AA50" s="125"/>
    </row>
    <row r="51" spans="1:27" ht="22.5">
      <c r="A51" s="115"/>
      <c r="B51" s="115"/>
      <c r="C51" s="80"/>
      <c r="D51" s="119"/>
      <c r="E51" s="278" t="s">
        <v>352</v>
      </c>
      <c r="F51" s="143" t="s">
        <v>308</v>
      </c>
      <c r="G51" s="148"/>
      <c r="H51" s="148"/>
      <c r="I51" s="148"/>
      <c r="J51" s="148"/>
      <c r="K51" s="148"/>
      <c r="L51" s="149"/>
      <c r="M51" s="148"/>
      <c r="N51" s="148"/>
      <c r="O51" s="149"/>
      <c r="P51" s="208" t="s">
        <v>366</v>
      </c>
      <c r="Q51" s="157"/>
      <c r="R51" s="176"/>
      <c r="S51" s="157"/>
      <c r="T51" s="157"/>
      <c r="U51" s="178"/>
      <c r="V51" s="120"/>
      <c r="X51" s="125"/>
      <c r="Y51" s="125"/>
      <c r="Z51" s="125"/>
      <c r="AA51" s="125"/>
    </row>
    <row r="52" spans="1:27" ht="22.5" hidden="1">
      <c r="A52" s="167"/>
      <c r="B52" s="167">
        <v>1</v>
      </c>
      <c r="C52" s="307" t="s">
        <v>440</v>
      </c>
      <c r="D52" s="119"/>
      <c r="E52" s="324"/>
      <c r="F52" s="334"/>
      <c r="G52" s="335"/>
      <c r="H52" s="335"/>
      <c r="I52" s="335"/>
      <c r="J52" s="145" t="s">
        <v>310</v>
      </c>
      <c r="K52" s="145" t="s">
        <v>310</v>
      </c>
      <c r="L52" s="145" t="s">
        <v>310</v>
      </c>
      <c r="M52" s="145" t="s">
        <v>310</v>
      </c>
      <c r="N52" s="145" t="s">
        <v>310</v>
      </c>
      <c r="O52" s="145" t="s">
        <v>310</v>
      </c>
      <c r="P52" s="276" t="s">
        <v>366</v>
      </c>
      <c r="Q52" s="336"/>
      <c r="R52" s="337"/>
      <c r="S52" s="336"/>
      <c r="T52" s="336"/>
      <c r="U52" s="338"/>
      <c r="V52" s="120"/>
      <c r="X52" s="125"/>
      <c r="Y52" s="125"/>
      <c r="Z52" s="125"/>
      <c r="AA52" s="125"/>
    </row>
    <row r="53" spans="1:27" ht="11.25" hidden="1">
      <c r="A53" s="167"/>
      <c r="B53" s="167">
        <v>0</v>
      </c>
      <c r="C53" s="80"/>
      <c r="D53" s="119"/>
      <c r="E53" s="324"/>
      <c r="F53" s="202" t="s">
        <v>293</v>
      </c>
      <c r="G53" s="202"/>
      <c r="H53" s="202"/>
      <c r="I53" s="202"/>
      <c r="J53" s="202"/>
      <c r="K53" s="202"/>
      <c r="L53" s="202"/>
      <c r="M53" s="202"/>
      <c r="N53" s="202"/>
      <c r="O53" s="202"/>
      <c r="P53" s="202"/>
      <c r="Q53" s="202"/>
      <c r="R53" s="202"/>
      <c r="S53" s="202"/>
      <c r="T53" s="202"/>
      <c r="U53" s="323"/>
      <c r="V53" s="120"/>
      <c r="X53" s="125"/>
      <c r="Y53" s="125"/>
      <c r="Z53" s="125"/>
      <c r="AA53" s="125"/>
    </row>
    <row r="54" spans="1:27" ht="79.5">
      <c r="A54" s="115"/>
      <c r="B54" s="115"/>
      <c r="C54" s="80"/>
      <c r="D54" s="119"/>
      <c r="E54" s="324"/>
      <c r="F54" s="143" t="s">
        <v>309</v>
      </c>
      <c r="G54" s="148"/>
      <c r="H54" s="148"/>
      <c r="I54" s="148"/>
      <c r="J54" s="148"/>
      <c r="K54" s="148"/>
      <c r="L54" s="149"/>
      <c r="M54" s="145" t="s">
        <v>310</v>
      </c>
      <c r="N54" s="145" t="s">
        <v>310</v>
      </c>
      <c r="O54" s="145" t="s">
        <v>310</v>
      </c>
      <c r="P54" s="145" t="s">
        <v>310</v>
      </c>
      <c r="Q54" s="145" t="s">
        <v>310</v>
      </c>
      <c r="R54" s="145" t="s">
        <v>310</v>
      </c>
      <c r="S54" s="145" t="s">
        <v>310</v>
      </c>
      <c r="T54" s="145" t="s">
        <v>310</v>
      </c>
      <c r="U54" s="146" t="s">
        <v>310</v>
      </c>
      <c r="V54" s="120"/>
      <c r="X54" s="125"/>
      <c r="Y54" s="125"/>
      <c r="Z54" s="125"/>
      <c r="AA54" s="125"/>
    </row>
    <row r="55" spans="1:27" ht="68.25">
      <c r="A55" s="115"/>
      <c r="B55" s="115"/>
      <c r="C55" s="80"/>
      <c r="D55" s="119"/>
      <c r="E55" s="324"/>
      <c r="F55" s="143" t="s">
        <v>311</v>
      </c>
      <c r="G55" s="148"/>
      <c r="H55" s="148"/>
      <c r="I55" s="148"/>
      <c r="J55" s="148"/>
      <c r="K55" s="148"/>
      <c r="L55" s="149"/>
      <c r="M55" s="145" t="s">
        <v>310</v>
      </c>
      <c r="N55" s="145" t="s">
        <v>310</v>
      </c>
      <c r="O55" s="145" t="s">
        <v>310</v>
      </c>
      <c r="P55" s="145" t="s">
        <v>310</v>
      </c>
      <c r="Q55" s="145" t="s">
        <v>310</v>
      </c>
      <c r="R55" s="145" t="s">
        <v>310</v>
      </c>
      <c r="S55" s="145" t="s">
        <v>310</v>
      </c>
      <c r="T55" s="145" t="s">
        <v>310</v>
      </c>
      <c r="U55" s="146" t="s">
        <v>310</v>
      </c>
      <c r="V55" s="120"/>
      <c r="X55" s="125"/>
      <c r="Y55" s="125"/>
      <c r="Z55" s="125"/>
      <c r="AA55" s="125"/>
    </row>
    <row r="56" spans="1:27" ht="22.5" hidden="1">
      <c r="A56" s="115"/>
      <c r="B56" s="115"/>
      <c r="C56" s="80"/>
      <c r="D56" s="119"/>
      <c r="E56" s="324"/>
      <c r="F56" s="143" t="s">
        <v>312</v>
      </c>
      <c r="G56" s="148"/>
      <c r="H56" s="148"/>
      <c r="I56" s="148"/>
      <c r="J56" s="148"/>
      <c r="K56" s="148"/>
      <c r="L56" s="149"/>
      <c r="M56" s="148"/>
      <c r="N56" s="148"/>
      <c r="O56" s="149"/>
      <c r="P56" s="208" t="s">
        <v>366</v>
      </c>
      <c r="Q56" s="157"/>
      <c r="R56" s="176"/>
      <c r="S56" s="157"/>
      <c r="T56" s="157"/>
      <c r="U56" s="178"/>
      <c r="V56" s="120"/>
      <c r="X56" s="125"/>
      <c r="Y56" s="125"/>
      <c r="Z56" s="125"/>
      <c r="AA56" s="125"/>
    </row>
    <row r="57" spans="1:27" ht="22.5" hidden="1">
      <c r="A57" s="167"/>
      <c r="B57" s="167">
        <v>1</v>
      </c>
      <c r="C57" s="307" t="s">
        <v>440</v>
      </c>
      <c r="D57" s="119"/>
      <c r="E57" s="317"/>
      <c r="F57" s="328"/>
      <c r="G57" s="285"/>
      <c r="H57" s="285"/>
      <c r="I57" s="285"/>
      <c r="J57" s="145" t="s">
        <v>310</v>
      </c>
      <c r="K57" s="145" t="s">
        <v>310</v>
      </c>
      <c r="L57" s="145" t="s">
        <v>310</v>
      </c>
      <c r="M57" s="145" t="s">
        <v>310</v>
      </c>
      <c r="N57" s="145" t="s">
        <v>310</v>
      </c>
      <c r="O57" s="145" t="s">
        <v>310</v>
      </c>
      <c r="P57" s="276" t="s">
        <v>366</v>
      </c>
      <c r="Q57" s="320"/>
      <c r="R57" s="321"/>
      <c r="S57" s="320"/>
      <c r="T57" s="320"/>
      <c r="U57" s="322"/>
      <c r="V57" s="120"/>
      <c r="X57" s="125"/>
      <c r="Y57" s="125"/>
      <c r="Z57" s="125"/>
      <c r="AA57" s="125"/>
    </row>
    <row r="58" spans="1:27" ht="11.25">
      <c r="A58" s="167"/>
      <c r="B58" s="167">
        <v>0</v>
      </c>
      <c r="C58" s="80"/>
      <c r="D58" s="119"/>
      <c r="E58" s="318"/>
      <c r="F58" s="202" t="s">
        <v>293</v>
      </c>
      <c r="G58" s="202"/>
      <c r="H58" s="202"/>
      <c r="I58" s="202"/>
      <c r="J58" s="202"/>
      <c r="K58" s="202"/>
      <c r="L58" s="202"/>
      <c r="M58" s="202"/>
      <c r="N58" s="202"/>
      <c r="O58" s="202"/>
      <c r="P58" s="202"/>
      <c r="Q58" s="202"/>
      <c r="R58" s="202"/>
      <c r="S58" s="202"/>
      <c r="T58" s="202"/>
      <c r="U58" s="323"/>
      <c r="V58" s="120"/>
      <c r="X58" s="125"/>
      <c r="Y58" s="125"/>
      <c r="Z58" s="125"/>
      <c r="AA58" s="125"/>
    </row>
    <row r="59" spans="1:27" ht="33.75">
      <c r="A59" s="115"/>
      <c r="B59" s="115"/>
      <c r="C59" s="80"/>
      <c r="D59" s="119"/>
      <c r="E59" s="278" t="s">
        <v>314</v>
      </c>
      <c r="F59" s="143" t="s">
        <v>308</v>
      </c>
      <c r="G59" s="148"/>
      <c r="H59" s="148"/>
      <c r="I59" s="148"/>
      <c r="J59" s="148"/>
      <c r="K59" s="148"/>
      <c r="L59" s="149"/>
      <c r="M59" s="148"/>
      <c r="N59" s="148"/>
      <c r="O59" s="149"/>
      <c r="P59" s="208" t="s">
        <v>366</v>
      </c>
      <c r="Q59" s="157"/>
      <c r="R59" s="176"/>
      <c r="S59" s="157"/>
      <c r="T59" s="157"/>
      <c r="U59" s="178"/>
      <c r="V59" s="120"/>
      <c r="X59" s="125"/>
      <c r="Y59" s="125"/>
      <c r="Z59" s="125"/>
      <c r="AA59" s="125"/>
    </row>
    <row r="60" spans="1:27" ht="22.5" hidden="1">
      <c r="A60" s="167"/>
      <c r="B60" s="167">
        <v>1</v>
      </c>
      <c r="C60" s="307" t="s">
        <v>440</v>
      </c>
      <c r="D60" s="119"/>
      <c r="E60" s="324"/>
      <c r="F60" s="334"/>
      <c r="G60" s="285"/>
      <c r="H60" s="285"/>
      <c r="I60" s="285"/>
      <c r="J60" s="145" t="s">
        <v>310</v>
      </c>
      <c r="K60" s="145" t="s">
        <v>310</v>
      </c>
      <c r="L60" s="145" t="s">
        <v>310</v>
      </c>
      <c r="M60" s="145" t="s">
        <v>310</v>
      </c>
      <c r="N60" s="145" t="s">
        <v>310</v>
      </c>
      <c r="O60" s="145" t="s">
        <v>310</v>
      </c>
      <c r="P60" s="276" t="s">
        <v>366</v>
      </c>
      <c r="Q60" s="320"/>
      <c r="R60" s="321"/>
      <c r="S60" s="320"/>
      <c r="T60" s="320"/>
      <c r="U60" s="322"/>
      <c r="V60" s="120"/>
      <c r="X60" s="125"/>
      <c r="Y60" s="125"/>
      <c r="Z60" s="125"/>
      <c r="AA60" s="125"/>
    </row>
    <row r="61" spans="1:27" ht="11.25" hidden="1">
      <c r="A61" s="167"/>
      <c r="B61" s="167">
        <v>0</v>
      </c>
      <c r="C61" s="80"/>
      <c r="D61" s="119"/>
      <c r="E61" s="324"/>
      <c r="F61" s="202" t="s">
        <v>293</v>
      </c>
      <c r="G61" s="202"/>
      <c r="H61" s="202"/>
      <c r="I61" s="202"/>
      <c r="J61" s="202"/>
      <c r="K61" s="202"/>
      <c r="L61" s="202"/>
      <c r="M61" s="202"/>
      <c r="N61" s="202"/>
      <c r="O61" s="202"/>
      <c r="P61" s="202"/>
      <c r="Q61" s="202"/>
      <c r="R61" s="202"/>
      <c r="S61" s="202"/>
      <c r="T61" s="202"/>
      <c r="U61" s="323"/>
      <c r="V61" s="120"/>
      <c r="X61" s="125"/>
      <c r="Y61" s="125"/>
      <c r="Z61" s="125"/>
      <c r="AA61" s="125"/>
    </row>
    <row r="62" spans="1:27" ht="79.5">
      <c r="A62" s="115"/>
      <c r="B62" s="115"/>
      <c r="C62" s="80"/>
      <c r="D62" s="119"/>
      <c r="E62" s="324"/>
      <c r="F62" s="143" t="s">
        <v>309</v>
      </c>
      <c r="G62" s="148"/>
      <c r="H62" s="148"/>
      <c r="I62" s="148"/>
      <c r="J62" s="148"/>
      <c r="K62" s="148"/>
      <c r="L62" s="149"/>
      <c r="M62" s="145" t="s">
        <v>310</v>
      </c>
      <c r="N62" s="145" t="s">
        <v>310</v>
      </c>
      <c r="O62" s="145" t="s">
        <v>310</v>
      </c>
      <c r="P62" s="145" t="s">
        <v>310</v>
      </c>
      <c r="Q62" s="145" t="s">
        <v>310</v>
      </c>
      <c r="R62" s="145" t="s">
        <v>310</v>
      </c>
      <c r="S62" s="145" t="s">
        <v>310</v>
      </c>
      <c r="T62" s="145" t="s">
        <v>310</v>
      </c>
      <c r="U62" s="146" t="s">
        <v>310</v>
      </c>
      <c r="V62" s="120"/>
      <c r="X62" s="125"/>
      <c r="Y62" s="125"/>
      <c r="Z62" s="125"/>
      <c r="AA62" s="125"/>
    </row>
    <row r="63" spans="1:27" ht="68.25">
      <c r="A63" s="115"/>
      <c r="B63" s="115"/>
      <c r="C63" s="80"/>
      <c r="D63" s="119"/>
      <c r="E63" s="324"/>
      <c r="F63" s="143" t="s">
        <v>311</v>
      </c>
      <c r="G63" s="148"/>
      <c r="H63" s="148"/>
      <c r="I63" s="148"/>
      <c r="J63" s="148"/>
      <c r="K63" s="148"/>
      <c r="L63" s="149"/>
      <c r="M63" s="145" t="s">
        <v>310</v>
      </c>
      <c r="N63" s="145" t="s">
        <v>310</v>
      </c>
      <c r="O63" s="145" t="s">
        <v>310</v>
      </c>
      <c r="P63" s="145" t="s">
        <v>310</v>
      </c>
      <c r="Q63" s="145" t="s">
        <v>310</v>
      </c>
      <c r="R63" s="145" t="s">
        <v>310</v>
      </c>
      <c r="S63" s="145" t="s">
        <v>310</v>
      </c>
      <c r="T63" s="145" t="s">
        <v>310</v>
      </c>
      <c r="U63" s="146" t="s">
        <v>310</v>
      </c>
      <c r="V63" s="120"/>
      <c r="X63" s="125"/>
      <c r="Y63" s="125"/>
      <c r="Z63" s="125"/>
      <c r="AA63" s="125"/>
    </row>
    <row r="64" spans="1:27" ht="22.5">
      <c r="A64" s="115"/>
      <c r="B64" s="115"/>
      <c r="C64" s="80"/>
      <c r="D64" s="119"/>
      <c r="E64" s="324"/>
      <c r="F64" s="279" t="s">
        <v>312</v>
      </c>
      <c r="G64" s="274"/>
      <c r="H64" s="274"/>
      <c r="I64" s="274"/>
      <c r="J64" s="274"/>
      <c r="K64" s="274"/>
      <c r="L64" s="275"/>
      <c r="M64" s="274"/>
      <c r="N64" s="274"/>
      <c r="O64" s="275"/>
      <c r="P64" s="276" t="s">
        <v>366</v>
      </c>
      <c r="Q64" s="277"/>
      <c r="R64" s="280"/>
      <c r="S64" s="277"/>
      <c r="T64" s="277"/>
      <c r="U64" s="281"/>
      <c r="V64" s="120"/>
      <c r="X64" s="125"/>
      <c r="Y64" s="125"/>
      <c r="Z64" s="125"/>
      <c r="AA64" s="125"/>
    </row>
    <row r="65" spans="1:27" ht="22.5" hidden="1">
      <c r="A65" s="167"/>
      <c r="B65" s="167">
        <v>1</v>
      </c>
      <c r="C65" s="307" t="s">
        <v>440</v>
      </c>
      <c r="D65" s="119"/>
      <c r="E65" s="317"/>
      <c r="F65" s="330"/>
      <c r="G65" s="148"/>
      <c r="H65" s="148"/>
      <c r="I65" s="148"/>
      <c r="J65" s="145" t="s">
        <v>310</v>
      </c>
      <c r="K65" s="145" t="s">
        <v>310</v>
      </c>
      <c r="L65" s="145" t="s">
        <v>310</v>
      </c>
      <c r="M65" s="145" t="s">
        <v>310</v>
      </c>
      <c r="N65" s="145" t="s">
        <v>310</v>
      </c>
      <c r="O65" s="145" t="s">
        <v>310</v>
      </c>
      <c r="P65" s="276" t="s">
        <v>366</v>
      </c>
      <c r="Q65" s="157"/>
      <c r="R65" s="176"/>
      <c r="S65" s="157"/>
      <c r="T65" s="157"/>
      <c r="U65" s="178"/>
      <c r="V65" s="120"/>
      <c r="X65" s="125"/>
      <c r="Y65" s="125"/>
      <c r="Z65" s="125"/>
      <c r="AA65" s="125"/>
    </row>
    <row r="66" spans="1:27" ht="12" thickBot="1">
      <c r="A66" s="167"/>
      <c r="B66" s="167">
        <v>0</v>
      </c>
      <c r="C66" s="80"/>
      <c r="D66" s="119"/>
      <c r="E66" s="332"/>
      <c r="F66" s="333" t="s">
        <v>293</v>
      </c>
      <c r="G66" s="282"/>
      <c r="H66" s="282"/>
      <c r="I66" s="282"/>
      <c r="J66" s="282"/>
      <c r="K66" s="282"/>
      <c r="L66" s="282"/>
      <c r="M66" s="282"/>
      <c r="N66" s="282"/>
      <c r="O66" s="282"/>
      <c r="P66" s="282"/>
      <c r="Q66" s="282"/>
      <c r="R66" s="282"/>
      <c r="S66" s="282"/>
      <c r="T66" s="282"/>
      <c r="U66" s="283"/>
      <c r="V66" s="120"/>
      <c r="X66" s="125"/>
      <c r="Y66" s="125"/>
      <c r="Z66" s="125"/>
      <c r="AA66" s="125"/>
    </row>
    <row r="67" spans="1:27" ht="11.25">
      <c r="A67" s="124" t="s">
        <v>291</v>
      </c>
      <c r="B67" s="115"/>
      <c r="C67" s="80"/>
      <c r="D67" s="119"/>
      <c r="E67" s="133"/>
      <c r="F67" s="133"/>
      <c r="G67" s="133"/>
      <c r="H67" s="133"/>
      <c r="I67" s="133"/>
      <c r="J67" s="133"/>
      <c r="K67" s="133"/>
      <c r="L67" s="133"/>
      <c r="M67" s="133"/>
      <c r="N67" s="133"/>
      <c r="O67" s="133"/>
      <c r="P67" s="133"/>
      <c r="Q67" s="133"/>
      <c r="R67" s="134"/>
      <c r="S67" s="134"/>
      <c r="T67" s="134"/>
      <c r="U67" s="134"/>
      <c r="V67" s="120"/>
      <c r="X67" s="125"/>
      <c r="Y67" s="125"/>
      <c r="Z67" s="125"/>
      <c r="AA67" s="125"/>
    </row>
    <row r="68" spans="1:27" ht="11.25">
      <c r="A68" s="124"/>
      <c r="B68" s="115"/>
      <c r="C68" s="80"/>
      <c r="D68" s="119"/>
      <c r="E68" s="401" t="str">
        <f>IF('Ссылки на публикации'!H17="","",'Ссылки на публикации'!H17)</f>
        <v>http://www.tarifspb.ru</v>
      </c>
      <c r="F68" s="401"/>
      <c r="G68" s="401"/>
      <c r="H68" s="401"/>
      <c r="I68" s="401"/>
      <c r="J68" s="401"/>
      <c r="K68" s="401"/>
      <c r="L68" s="401"/>
      <c r="M68" s="401"/>
      <c r="N68" s="401"/>
      <c r="O68" s="401"/>
      <c r="P68" s="401"/>
      <c r="Q68" s="401"/>
      <c r="R68" s="401"/>
      <c r="S68" s="401"/>
      <c r="T68" s="401"/>
      <c r="U68" s="401"/>
      <c r="V68" s="120"/>
      <c r="X68" s="125"/>
      <c r="Y68" s="125"/>
      <c r="Z68" s="125"/>
      <c r="AA68" s="125"/>
    </row>
    <row r="69" spans="1:27" ht="11.25">
      <c r="A69" s="124"/>
      <c r="B69" s="115"/>
      <c r="C69" s="80"/>
      <c r="D69" s="119"/>
      <c r="E69" s="240"/>
      <c r="F69" s="240"/>
      <c r="G69" s="240"/>
      <c r="H69" s="240"/>
      <c r="I69" s="240"/>
      <c r="J69" s="240"/>
      <c r="K69" s="240"/>
      <c r="L69" s="240"/>
      <c r="M69" s="240"/>
      <c r="N69" s="240"/>
      <c r="O69" s="240"/>
      <c r="P69" s="240"/>
      <c r="Q69" s="240"/>
      <c r="R69" s="240"/>
      <c r="S69" s="240"/>
      <c r="T69" s="240"/>
      <c r="U69" s="240"/>
      <c r="V69" s="120"/>
      <c r="X69" s="125"/>
      <c r="Y69" s="125"/>
      <c r="Z69" s="125"/>
      <c r="AA69" s="125"/>
    </row>
    <row r="70" spans="1:27" ht="11.25">
      <c r="A70" s="115"/>
      <c r="B70" s="115"/>
      <c r="C70" s="80"/>
      <c r="D70" s="119"/>
      <c r="E70" s="135" t="s">
        <v>315</v>
      </c>
      <c r="F70" s="424" t="s">
        <v>316</v>
      </c>
      <c r="G70" s="424"/>
      <c r="H70" s="424"/>
      <c r="I70" s="424"/>
      <c r="J70" s="424"/>
      <c r="K70" s="424"/>
      <c r="L70" s="424"/>
      <c r="M70" s="424"/>
      <c r="N70" s="424"/>
      <c r="O70" s="424"/>
      <c r="P70" s="424"/>
      <c r="Q70" s="424"/>
      <c r="R70" s="424"/>
      <c r="S70" s="424"/>
      <c r="T70" s="424"/>
      <c r="U70" s="424"/>
      <c r="V70" s="120"/>
      <c r="X70" s="125"/>
      <c r="Y70" s="125"/>
      <c r="Z70" s="125"/>
      <c r="AA70" s="125"/>
    </row>
    <row r="71" spans="1:22" ht="11.25">
      <c r="A71" s="124"/>
      <c r="B71" s="115"/>
      <c r="C71" s="80"/>
      <c r="D71" s="121"/>
      <c r="E71" s="122"/>
      <c r="F71" s="122"/>
      <c r="G71" s="122"/>
      <c r="H71" s="122"/>
      <c r="I71" s="122"/>
      <c r="J71" s="122"/>
      <c r="K71" s="122"/>
      <c r="L71" s="122"/>
      <c r="M71" s="122"/>
      <c r="N71" s="122"/>
      <c r="O71" s="122"/>
      <c r="P71" s="122"/>
      <c r="Q71" s="122"/>
      <c r="R71" s="122"/>
      <c r="S71" s="122"/>
      <c r="T71" s="122"/>
      <c r="U71" s="122"/>
      <c r="V71" s="123"/>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J12:L12"/>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16" hidden="1" customWidth="1"/>
    <col min="3" max="3" width="9.00390625" style="7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16" customFormat="1" ht="32.25" customHeight="1" hidden="1">
      <c r="A1" s="115">
        <f>ID</f>
        <v>26424110</v>
      </c>
      <c r="B1" s="115"/>
      <c r="C1" s="115"/>
      <c r="D1" s="115"/>
      <c r="E1" s="124"/>
      <c r="F1" s="124"/>
      <c r="G1" s="124"/>
      <c r="H1" s="124"/>
      <c r="I1" s="124"/>
      <c r="J1" s="124"/>
      <c r="K1" s="124"/>
      <c r="L1" s="124"/>
      <c r="M1" s="124"/>
      <c r="N1" s="124"/>
      <c r="O1" s="124"/>
      <c r="P1" s="124"/>
      <c r="Q1" s="124"/>
      <c r="U1" s="115"/>
    </row>
    <row r="2" spans="1:3" s="116" customFormat="1" ht="32.25" customHeight="1" hidden="1">
      <c r="A2" s="115"/>
      <c r="B2" s="115"/>
      <c r="C2" s="115"/>
    </row>
    <row r="3" spans="1:21" s="116" customFormat="1" ht="32.25" customHeight="1" hidden="1">
      <c r="A3" s="115"/>
      <c r="B3" s="115"/>
      <c r="C3" s="115"/>
      <c r="D3" s="115"/>
      <c r="E3" s="115"/>
      <c r="F3" s="115"/>
      <c r="G3" s="115"/>
      <c r="H3" s="115"/>
      <c r="I3" s="115"/>
      <c r="J3" s="115"/>
      <c r="K3" s="115"/>
      <c r="L3" s="115"/>
      <c r="M3" s="115"/>
      <c r="N3" s="115"/>
      <c r="O3" s="115"/>
      <c r="P3" s="115"/>
      <c r="Q3" s="115"/>
      <c r="U3" s="115"/>
    </row>
    <row r="4" spans="1:22" ht="11.25">
      <c r="A4" s="115"/>
      <c r="B4" s="115"/>
      <c r="C4" s="80"/>
      <c r="D4" s="117"/>
      <c r="E4" s="118"/>
      <c r="F4" s="118"/>
      <c r="G4" s="118"/>
      <c r="H4" s="118"/>
      <c r="I4" s="118"/>
      <c r="J4" s="118"/>
      <c r="K4" s="118"/>
      <c r="L4" s="118"/>
      <c r="M4" s="118"/>
      <c r="N4" s="118"/>
      <c r="O4" s="118"/>
      <c r="P4" s="118"/>
      <c r="Q4" s="118"/>
      <c r="R4" s="118"/>
      <c r="S4" s="118"/>
      <c r="T4" s="118"/>
      <c r="U4" s="118"/>
      <c r="V4" s="132" t="str">
        <f>FORMID</f>
        <v>WARM.OPENINFO.TARIF.4.178</v>
      </c>
    </row>
    <row r="5" spans="1:22" ht="11.25">
      <c r="A5" s="115"/>
      <c r="B5" s="115"/>
      <c r="C5" s="80"/>
      <c r="D5" s="119"/>
      <c r="E5" s="37"/>
      <c r="F5" s="37"/>
      <c r="G5" s="37"/>
      <c r="H5" s="37"/>
      <c r="I5" s="37"/>
      <c r="J5" s="37"/>
      <c r="K5" s="37"/>
      <c r="L5" s="37"/>
      <c r="M5" s="37"/>
      <c r="N5" s="37"/>
      <c r="O5" s="37"/>
      <c r="P5" s="37"/>
      <c r="Q5" s="37"/>
      <c r="R5" s="37"/>
      <c r="S5" s="37"/>
      <c r="T5" s="37"/>
      <c r="U5" s="37"/>
      <c r="V5" s="147" t="s">
        <v>518</v>
      </c>
    </row>
    <row r="6" spans="1:22" ht="12" thickBot="1">
      <c r="A6" s="115"/>
      <c r="B6" s="115"/>
      <c r="C6" s="80"/>
      <c r="D6" s="119"/>
      <c r="E6" s="37"/>
      <c r="F6" s="37"/>
      <c r="G6" s="37"/>
      <c r="H6" s="37"/>
      <c r="I6" s="37"/>
      <c r="J6" s="37"/>
      <c r="K6" s="37"/>
      <c r="L6" s="37"/>
      <c r="M6" s="37"/>
      <c r="N6" s="37"/>
      <c r="O6" s="37"/>
      <c r="P6" s="37"/>
      <c r="Q6" s="37"/>
      <c r="R6" s="37"/>
      <c r="S6" s="37"/>
      <c r="T6" s="37"/>
      <c r="U6" s="37"/>
      <c r="V6" s="120"/>
    </row>
    <row r="7" spans="1:27" s="130" customFormat="1" ht="15" customHeight="1">
      <c r="A7" s="126"/>
      <c r="B7" s="126"/>
      <c r="C7" s="127"/>
      <c r="D7" s="128"/>
      <c r="E7" s="408" t="s">
        <v>294</v>
      </c>
      <c r="F7" s="409"/>
      <c r="G7" s="409"/>
      <c r="H7" s="409"/>
      <c r="I7" s="409"/>
      <c r="J7" s="409"/>
      <c r="K7" s="409"/>
      <c r="L7" s="409"/>
      <c r="M7" s="409"/>
      <c r="N7" s="409"/>
      <c r="O7" s="409"/>
      <c r="P7" s="409"/>
      <c r="Q7" s="409"/>
      <c r="R7" s="409"/>
      <c r="S7" s="409"/>
      <c r="T7" s="409"/>
      <c r="U7" s="410"/>
      <c r="V7" s="129"/>
      <c r="X7" s="131"/>
      <c r="Y7" s="131"/>
      <c r="Z7" s="131"/>
      <c r="AA7" s="131"/>
    </row>
    <row r="8" spans="1:27" s="130" customFormat="1" ht="15" customHeight="1">
      <c r="A8" s="126"/>
      <c r="B8" s="126"/>
      <c r="C8" s="127"/>
      <c r="D8" s="128"/>
      <c r="E8" s="415" t="s">
        <v>295</v>
      </c>
      <c r="F8" s="416"/>
      <c r="G8" s="416"/>
      <c r="H8" s="416"/>
      <c r="I8" s="416"/>
      <c r="J8" s="416"/>
      <c r="K8" s="416"/>
      <c r="L8" s="416"/>
      <c r="M8" s="416"/>
      <c r="N8" s="416"/>
      <c r="O8" s="416"/>
      <c r="P8" s="416"/>
      <c r="Q8" s="416"/>
      <c r="R8" s="416"/>
      <c r="S8" s="416"/>
      <c r="T8" s="416"/>
      <c r="U8" s="417"/>
      <c r="V8" s="129"/>
      <c r="X8" s="131"/>
      <c r="Y8" s="131"/>
      <c r="Z8" s="131"/>
      <c r="AA8" s="131"/>
    </row>
    <row r="9" spans="1:27" s="130" customFormat="1" ht="15" customHeight="1">
      <c r="A9" s="126"/>
      <c r="B9" s="126"/>
      <c r="C9" s="127"/>
      <c r="D9" s="128"/>
      <c r="E9" s="405" t="str">
        <f>COMPANY</f>
        <v>ООО "Газпром трансгаз Санкт-Петербург"</v>
      </c>
      <c r="F9" s="406"/>
      <c r="G9" s="406"/>
      <c r="H9" s="406"/>
      <c r="I9" s="406"/>
      <c r="J9" s="406"/>
      <c r="K9" s="406"/>
      <c r="L9" s="406"/>
      <c r="M9" s="406"/>
      <c r="N9" s="406"/>
      <c r="O9" s="406"/>
      <c r="P9" s="406"/>
      <c r="Q9" s="406"/>
      <c r="R9" s="406"/>
      <c r="S9" s="406"/>
      <c r="T9" s="406"/>
      <c r="U9" s="407"/>
      <c r="V9" s="129"/>
      <c r="X9" s="131"/>
      <c r="Y9" s="131"/>
      <c r="Z9" s="131"/>
      <c r="AA9" s="131"/>
    </row>
    <row r="10" spans="1:27" ht="15" customHeight="1" thickBot="1">
      <c r="A10" s="115"/>
      <c r="B10" s="115"/>
      <c r="C10" s="80"/>
      <c r="D10" s="119"/>
      <c r="E10" s="411" t="str">
        <f>"на "&amp;Period_name_4</f>
        <v>на период с 0.1.1900 по 31.12.2016</v>
      </c>
      <c r="F10" s="412"/>
      <c r="G10" s="412"/>
      <c r="H10" s="412"/>
      <c r="I10" s="412"/>
      <c r="J10" s="412"/>
      <c r="K10" s="412"/>
      <c r="L10" s="412"/>
      <c r="M10" s="412"/>
      <c r="N10" s="412"/>
      <c r="O10" s="412"/>
      <c r="P10" s="412"/>
      <c r="Q10" s="412"/>
      <c r="R10" s="412"/>
      <c r="S10" s="412"/>
      <c r="T10" s="412"/>
      <c r="U10" s="413"/>
      <c r="V10" s="120"/>
      <c r="X10" s="125"/>
      <c r="Y10" s="125"/>
      <c r="Z10" s="125"/>
      <c r="AA10" s="125"/>
    </row>
    <row r="11" spans="1:27" ht="12" thickBot="1">
      <c r="A11" s="115"/>
      <c r="B11" s="115"/>
      <c r="C11" s="80"/>
      <c r="D11" s="119"/>
      <c r="E11" s="37"/>
      <c r="F11" s="37"/>
      <c r="G11" s="37"/>
      <c r="H11" s="37"/>
      <c r="I11" s="37"/>
      <c r="J11" s="37"/>
      <c r="K11" s="37"/>
      <c r="L11" s="37"/>
      <c r="M11" s="37"/>
      <c r="N11" s="37"/>
      <c r="O11" s="37"/>
      <c r="P11" s="37"/>
      <c r="Q11" s="37"/>
      <c r="R11" s="37"/>
      <c r="S11" s="37"/>
      <c r="T11" s="37"/>
      <c r="U11" s="37"/>
      <c r="V11" s="120"/>
      <c r="X11" s="125"/>
      <c r="Y11" s="125"/>
      <c r="Z11" s="125"/>
      <c r="AA11" s="125"/>
    </row>
    <row r="12" spans="1:27" ht="60" customHeight="1">
      <c r="A12" s="115"/>
      <c r="B12" s="115"/>
      <c r="C12" s="80"/>
      <c r="D12" s="119"/>
      <c r="E12" s="421" t="s">
        <v>296</v>
      </c>
      <c r="F12" s="404"/>
      <c r="G12" s="425" t="s">
        <v>297</v>
      </c>
      <c r="H12" s="425"/>
      <c r="I12" s="425"/>
      <c r="J12" s="425" t="s">
        <v>298</v>
      </c>
      <c r="K12" s="425"/>
      <c r="L12" s="425"/>
      <c r="M12" s="425" t="s">
        <v>484</v>
      </c>
      <c r="N12" s="425"/>
      <c r="O12" s="425"/>
      <c r="P12" s="418" t="s">
        <v>299</v>
      </c>
      <c r="Q12" s="404" t="s">
        <v>300</v>
      </c>
      <c r="R12" s="404"/>
      <c r="S12" s="404" t="s">
        <v>301</v>
      </c>
      <c r="T12" s="404" t="s">
        <v>302</v>
      </c>
      <c r="U12" s="428" t="s">
        <v>303</v>
      </c>
      <c r="V12" s="120"/>
      <c r="W12" s="152"/>
      <c r="X12" s="125"/>
      <c r="Y12" s="125"/>
      <c r="Z12" s="125"/>
      <c r="AA12" s="125"/>
    </row>
    <row r="13" spans="1:27" ht="15" customHeight="1">
      <c r="A13" s="115"/>
      <c r="B13" s="115"/>
      <c r="C13" s="80"/>
      <c r="D13" s="119"/>
      <c r="E13" s="422"/>
      <c r="F13" s="402"/>
      <c r="G13" s="414" t="s">
        <v>354</v>
      </c>
      <c r="H13" s="414" t="s">
        <v>304</v>
      </c>
      <c r="I13" s="414"/>
      <c r="J13" s="414" t="s">
        <v>354</v>
      </c>
      <c r="K13" s="414" t="s">
        <v>304</v>
      </c>
      <c r="L13" s="414"/>
      <c r="M13" s="414" t="s">
        <v>354</v>
      </c>
      <c r="N13" s="414" t="s">
        <v>304</v>
      </c>
      <c r="O13" s="414"/>
      <c r="P13" s="419"/>
      <c r="Q13" s="402"/>
      <c r="R13" s="402"/>
      <c r="S13" s="402"/>
      <c r="T13" s="402"/>
      <c r="U13" s="429"/>
      <c r="V13" s="120"/>
      <c r="X13" s="125"/>
      <c r="Y13" s="125"/>
      <c r="Z13" s="125"/>
      <c r="AA13" s="125"/>
    </row>
    <row r="14" spans="1:27" ht="51" customHeight="1">
      <c r="A14" s="115"/>
      <c r="B14" s="115"/>
      <c r="C14" s="80"/>
      <c r="D14" s="119"/>
      <c r="E14" s="422"/>
      <c r="F14" s="402"/>
      <c r="G14" s="414"/>
      <c r="H14" s="140" t="s">
        <v>355</v>
      </c>
      <c r="I14" s="140" t="s">
        <v>356</v>
      </c>
      <c r="J14" s="414"/>
      <c r="K14" s="140" t="s">
        <v>355</v>
      </c>
      <c r="L14" s="140" t="s">
        <v>356</v>
      </c>
      <c r="M14" s="414"/>
      <c r="N14" s="140" t="s">
        <v>355</v>
      </c>
      <c r="O14" s="140" t="s">
        <v>356</v>
      </c>
      <c r="P14" s="419"/>
      <c r="Q14" s="402" t="s">
        <v>305</v>
      </c>
      <c r="R14" s="402" t="s">
        <v>306</v>
      </c>
      <c r="S14" s="402"/>
      <c r="T14" s="402"/>
      <c r="U14" s="429"/>
      <c r="V14" s="120"/>
      <c r="X14" s="125"/>
      <c r="Y14" s="125"/>
      <c r="Z14" s="125"/>
      <c r="AA14" s="125"/>
    </row>
    <row r="15" spans="1:27" ht="23.25" thickBot="1">
      <c r="A15" s="115"/>
      <c r="B15" s="115"/>
      <c r="C15" s="80"/>
      <c r="D15" s="119"/>
      <c r="E15" s="423"/>
      <c r="F15" s="403"/>
      <c r="G15" s="142" t="s">
        <v>353</v>
      </c>
      <c r="H15" s="142" t="s">
        <v>353</v>
      </c>
      <c r="I15" s="142" t="s">
        <v>329</v>
      </c>
      <c r="J15" s="142" t="s">
        <v>353</v>
      </c>
      <c r="K15" s="142" t="s">
        <v>353</v>
      </c>
      <c r="L15" s="142" t="s">
        <v>329</v>
      </c>
      <c r="M15" s="142" t="s">
        <v>353</v>
      </c>
      <c r="N15" s="142" t="s">
        <v>353</v>
      </c>
      <c r="O15" s="142" t="s">
        <v>329</v>
      </c>
      <c r="P15" s="420"/>
      <c r="Q15" s="403"/>
      <c r="R15" s="403"/>
      <c r="S15" s="403"/>
      <c r="T15" s="403"/>
      <c r="U15" s="430"/>
      <c r="V15" s="120"/>
      <c r="X15" s="125"/>
      <c r="Y15" s="125"/>
      <c r="Z15" s="125"/>
      <c r="AA15" s="125"/>
    </row>
    <row r="16" spans="1:27" ht="12" thickBot="1">
      <c r="A16" s="115"/>
      <c r="B16" s="115"/>
      <c r="C16" s="80"/>
      <c r="D16" s="119"/>
      <c r="E16" s="136">
        <v>1</v>
      </c>
      <c r="F16" s="137">
        <v>2</v>
      </c>
      <c r="G16" s="137">
        <v>3</v>
      </c>
      <c r="H16" s="137">
        <v>4</v>
      </c>
      <c r="I16" s="137">
        <v>5</v>
      </c>
      <c r="J16" s="137">
        <v>6</v>
      </c>
      <c r="K16" s="137">
        <v>7</v>
      </c>
      <c r="L16" s="137">
        <v>8</v>
      </c>
      <c r="M16" s="137">
        <v>9</v>
      </c>
      <c r="N16" s="137">
        <v>10</v>
      </c>
      <c r="O16" s="137">
        <v>11</v>
      </c>
      <c r="P16" s="137">
        <v>12</v>
      </c>
      <c r="Q16" s="137">
        <v>13</v>
      </c>
      <c r="R16" s="138">
        <v>14</v>
      </c>
      <c r="S16" s="138">
        <v>15</v>
      </c>
      <c r="T16" s="138">
        <v>16</v>
      </c>
      <c r="U16" s="139">
        <v>17</v>
      </c>
      <c r="V16" s="120"/>
      <c r="X16" s="125"/>
      <c r="Y16" s="125"/>
      <c r="Z16" s="125"/>
      <c r="AA16" s="125"/>
    </row>
    <row r="17" spans="1:27" ht="12" thickBot="1">
      <c r="A17" s="124" t="s">
        <v>292</v>
      </c>
      <c r="B17" s="115"/>
      <c r="C17" s="80"/>
      <c r="D17" s="119"/>
      <c r="E17" s="37"/>
      <c r="F17" s="37"/>
      <c r="G17" s="37"/>
      <c r="H17" s="37"/>
      <c r="I17" s="37"/>
      <c r="J17" s="37"/>
      <c r="K17" s="37"/>
      <c r="L17" s="37"/>
      <c r="M17" s="37"/>
      <c r="N17" s="37"/>
      <c r="O17" s="37"/>
      <c r="P17" s="37"/>
      <c r="Q17" s="37"/>
      <c r="R17" s="37"/>
      <c r="S17" s="37"/>
      <c r="T17" s="37"/>
      <c r="U17" s="37"/>
      <c r="V17" s="120"/>
      <c r="X17" s="125"/>
      <c r="Y17" s="125"/>
      <c r="Z17" s="125"/>
      <c r="AA17" s="125"/>
    </row>
    <row r="18" spans="1:27" ht="22.5">
      <c r="A18" s="115"/>
      <c r="B18" s="115"/>
      <c r="C18" s="80"/>
      <c r="D18" s="119"/>
      <c r="E18" s="325" t="s">
        <v>307</v>
      </c>
      <c r="F18" s="144" t="s">
        <v>308</v>
      </c>
      <c r="G18" s="150"/>
      <c r="H18" s="150"/>
      <c r="I18" s="150"/>
      <c r="J18" s="150"/>
      <c r="K18" s="150"/>
      <c r="L18" s="151"/>
      <c r="M18" s="150"/>
      <c r="N18" s="150"/>
      <c r="O18" s="151"/>
      <c r="P18" s="327" t="s">
        <v>366</v>
      </c>
      <c r="Q18" s="156"/>
      <c r="R18" s="175"/>
      <c r="S18" s="156"/>
      <c r="T18" s="156"/>
      <c r="U18" s="177"/>
      <c r="V18" s="120"/>
      <c r="X18" s="125"/>
      <c r="Y18" s="125"/>
      <c r="Z18" s="125"/>
      <c r="AA18" s="125"/>
    </row>
    <row r="19" spans="1:27" ht="22.5" hidden="1">
      <c r="A19" s="167"/>
      <c r="B19" s="167">
        <v>1</v>
      </c>
      <c r="C19" s="307" t="s">
        <v>440</v>
      </c>
      <c r="D19" s="119"/>
      <c r="E19" s="326"/>
      <c r="F19" s="354"/>
      <c r="G19" s="355"/>
      <c r="H19" s="355"/>
      <c r="I19" s="355"/>
      <c r="J19" s="145" t="s">
        <v>310</v>
      </c>
      <c r="K19" s="145" t="s">
        <v>310</v>
      </c>
      <c r="L19" s="145" t="s">
        <v>310</v>
      </c>
      <c r="M19" s="145" t="s">
        <v>310</v>
      </c>
      <c r="N19" s="145" t="s">
        <v>310</v>
      </c>
      <c r="O19" s="145" t="s">
        <v>310</v>
      </c>
      <c r="P19" s="276" t="s">
        <v>366</v>
      </c>
      <c r="Q19" s="356"/>
      <c r="R19" s="357"/>
      <c r="S19" s="356"/>
      <c r="T19" s="356"/>
      <c r="U19" s="358"/>
      <c r="V19" s="120"/>
      <c r="X19" s="125"/>
      <c r="Y19" s="125"/>
      <c r="Z19" s="125"/>
      <c r="AA19" s="125"/>
    </row>
    <row r="20" spans="1:27" ht="11.25">
      <c r="A20" s="167"/>
      <c r="B20" s="167">
        <v>0</v>
      </c>
      <c r="C20" s="80"/>
      <c r="D20" s="119"/>
      <c r="E20" s="326"/>
      <c r="F20" s="202" t="s">
        <v>293</v>
      </c>
      <c r="G20" s="202"/>
      <c r="H20" s="202"/>
      <c r="I20" s="202"/>
      <c r="J20" s="202"/>
      <c r="K20" s="202"/>
      <c r="L20" s="202"/>
      <c r="M20" s="202"/>
      <c r="N20" s="202"/>
      <c r="O20" s="202"/>
      <c r="P20" s="202"/>
      <c r="Q20" s="202"/>
      <c r="R20" s="202"/>
      <c r="S20" s="202"/>
      <c r="T20" s="202"/>
      <c r="U20" s="323"/>
      <c r="V20" s="120"/>
      <c r="X20" s="125"/>
      <c r="Y20" s="125"/>
      <c r="Z20" s="125"/>
      <c r="AA20" s="125"/>
    </row>
    <row r="21" spans="1:27" ht="79.5">
      <c r="A21" s="115"/>
      <c r="B21" s="115">
        <v>1</v>
      </c>
      <c r="C21" s="80"/>
      <c r="D21" s="119"/>
      <c r="E21" s="326"/>
      <c r="F21" s="143" t="s">
        <v>309</v>
      </c>
      <c r="G21" s="148"/>
      <c r="H21" s="148"/>
      <c r="I21" s="148"/>
      <c r="J21" s="148"/>
      <c r="K21" s="148"/>
      <c r="L21" s="149"/>
      <c r="M21" s="145" t="s">
        <v>310</v>
      </c>
      <c r="N21" s="145" t="s">
        <v>310</v>
      </c>
      <c r="O21" s="145" t="s">
        <v>310</v>
      </c>
      <c r="P21" s="145" t="s">
        <v>310</v>
      </c>
      <c r="Q21" s="145" t="s">
        <v>310</v>
      </c>
      <c r="R21" s="145" t="s">
        <v>310</v>
      </c>
      <c r="S21" s="145" t="s">
        <v>310</v>
      </c>
      <c r="T21" s="145" t="s">
        <v>310</v>
      </c>
      <c r="U21" s="146" t="s">
        <v>310</v>
      </c>
      <c r="V21" s="120"/>
      <c r="X21" s="125"/>
      <c r="Y21" s="125"/>
      <c r="Z21" s="125"/>
      <c r="AA21" s="125"/>
    </row>
    <row r="22" spans="1:29" ht="68.25">
      <c r="A22" s="115"/>
      <c r="B22" s="115"/>
      <c r="C22" s="80"/>
      <c r="D22" s="119"/>
      <c r="E22" s="326"/>
      <c r="F22" s="143" t="s">
        <v>311</v>
      </c>
      <c r="G22" s="148"/>
      <c r="H22" s="148"/>
      <c r="I22" s="148"/>
      <c r="J22" s="148"/>
      <c r="K22" s="148"/>
      <c r="L22" s="149"/>
      <c r="M22" s="145" t="s">
        <v>310</v>
      </c>
      <c r="N22" s="145" t="s">
        <v>310</v>
      </c>
      <c r="O22" s="145" t="s">
        <v>310</v>
      </c>
      <c r="P22" s="145" t="s">
        <v>310</v>
      </c>
      <c r="Q22" s="310" t="s">
        <v>310</v>
      </c>
      <c r="R22" s="310" t="s">
        <v>310</v>
      </c>
      <c r="S22" s="310" t="s">
        <v>310</v>
      </c>
      <c r="T22" s="310" t="s">
        <v>310</v>
      </c>
      <c r="U22" s="146" t="s">
        <v>310</v>
      </c>
      <c r="V22" s="120"/>
      <c r="X22" s="125"/>
      <c r="Y22" s="125"/>
      <c r="Z22" s="125"/>
      <c r="AA22" s="125"/>
      <c r="AC22" s="37"/>
    </row>
    <row r="23" spans="1:27" ht="22.5">
      <c r="A23" s="115"/>
      <c r="B23" s="115"/>
      <c r="C23" s="80"/>
      <c r="D23" s="119"/>
      <c r="E23" s="324"/>
      <c r="F23" s="143" t="s">
        <v>312</v>
      </c>
      <c r="G23" s="148"/>
      <c r="H23" s="148"/>
      <c r="I23" s="148"/>
      <c r="J23" s="148"/>
      <c r="K23" s="148"/>
      <c r="L23" s="149"/>
      <c r="M23" s="148"/>
      <c r="N23" s="148"/>
      <c r="O23" s="149"/>
      <c r="P23" s="208" t="s">
        <v>366</v>
      </c>
      <c r="Q23" s="157"/>
      <c r="R23" s="176"/>
      <c r="S23" s="157"/>
      <c r="T23" s="157"/>
      <c r="U23" s="178"/>
      <c r="V23" s="120"/>
      <c r="X23" s="125"/>
      <c r="Y23" s="125"/>
      <c r="Z23" s="125"/>
      <c r="AA23" s="125"/>
    </row>
    <row r="24" spans="1:27" ht="22.5" hidden="1">
      <c r="A24" s="167"/>
      <c r="B24" s="167">
        <v>1</v>
      </c>
      <c r="C24" s="307" t="s">
        <v>440</v>
      </c>
      <c r="D24" s="119"/>
      <c r="E24" s="326"/>
      <c r="F24" s="334"/>
      <c r="G24" s="335"/>
      <c r="H24" s="335"/>
      <c r="I24" s="335"/>
      <c r="J24" s="145" t="s">
        <v>310</v>
      </c>
      <c r="K24" s="145" t="s">
        <v>310</v>
      </c>
      <c r="L24" s="145" t="s">
        <v>310</v>
      </c>
      <c r="M24" s="145" t="s">
        <v>310</v>
      </c>
      <c r="N24" s="145" t="s">
        <v>310</v>
      </c>
      <c r="O24" s="145" t="s">
        <v>310</v>
      </c>
      <c r="P24" s="276" t="s">
        <v>366</v>
      </c>
      <c r="Q24" s="336"/>
      <c r="R24" s="337"/>
      <c r="S24" s="336"/>
      <c r="T24" s="336"/>
      <c r="U24" s="338"/>
      <c r="V24" s="120"/>
      <c r="X24" s="125"/>
      <c r="Y24" s="125"/>
      <c r="Z24" s="125"/>
      <c r="AA24" s="125"/>
    </row>
    <row r="25" spans="1:27" ht="11.25">
      <c r="A25" s="167"/>
      <c r="B25" s="167">
        <v>0</v>
      </c>
      <c r="C25" s="80"/>
      <c r="D25" s="119"/>
      <c r="E25" s="331"/>
      <c r="F25" s="202" t="s">
        <v>293</v>
      </c>
      <c r="G25" s="202"/>
      <c r="H25" s="202"/>
      <c r="I25" s="202"/>
      <c r="J25" s="202"/>
      <c r="K25" s="202"/>
      <c r="L25" s="202"/>
      <c r="M25" s="202"/>
      <c r="N25" s="202"/>
      <c r="O25" s="202"/>
      <c r="P25" s="202"/>
      <c r="Q25" s="202"/>
      <c r="R25" s="202"/>
      <c r="S25" s="202"/>
      <c r="T25" s="202"/>
      <c r="U25" s="323"/>
      <c r="V25" s="120"/>
      <c r="X25" s="125"/>
      <c r="Y25" s="125"/>
      <c r="Z25" s="125"/>
      <c r="AA25" s="125"/>
    </row>
    <row r="26" spans="1:27" ht="14.25" customHeight="1">
      <c r="A26" s="115"/>
      <c r="B26" s="115"/>
      <c r="C26" s="80"/>
      <c r="D26" s="119"/>
      <c r="E26" s="426" t="s">
        <v>313</v>
      </c>
      <c r="F26" s="427"/>
      <c r="G26" s="154"/>
      <c r="H26" s="154"/>
      <c r="I26" s="154"/>
      <c r="J26" s="154"/>
      <c r="K26" s="154"/>
      <c r="L26" s="154"/>
      <c r="M26" s="154"/>
      <c r="N26" s="154"/>
      <c r="O26" s="154"/>
      <c r="P26" s="154"/>
      <c r="Q26" s="154"/>
      <c r="R26" s="154"/>
      <c r="S26" s="154"/>
      <c r="T26" s="154"/>
      <c r="U26" s="155"/>
      <c r="V26" s="120"/>
      <c r="X26" s="125"/>
      <c r="Y26" s="125"/>
      <c r="Z26" s="125"/>
      <c r="AA26" s="125"/>
    </row>
    <row r="27" spans="1:27" ht="22.5" customHeight="1">
      <c r="A27" s="115"/>
      <c r="B27" s="115"/>
      <c r="C27" s="80"/>
      <c r="D27" s="119"/>
      <c r="E27" s="278" t="s">
        <v>349</v>
      </c>
      <c r="F27" s="143" t="s">
        <v>308</v>
      </c>
      <c r="G27" s="148"/>
      <c r="H27" s="148"/>
      <c r="I27" s="148"/>
      <c r="J27" s="148"/>
      <c r="K27" s="148"/>
      <c r="L27" s="149"/>
      <c r="M27" s="148"/>
      <c r="N27" s="148"/>
      <c r="O27" s="149"/>
      <c r="P27" s="208" t="s">
        <v>366</v>
      </c>
      <c r="Q27" s="157"/>
      <c r="R27" s="176"/>
      <c r="S27" s="157"/>
      <c r="T27" s="157"/>
      <c r="U27" s="178"/>
      <c r="V27" s="120"/>
      <c r="X27" s="125"/>
      <c r="Y27" s="125"/>
      <c r="Z27" s="125"/>
      <c r="AA27" s="125"/>
    </row>
    <row r="28" spans="1:27" ht="22.5" hidden="1">
      <c r="A28" s="167"/>
      <c r="B28" s="167">
        <v>1</v>
      </c>
      <c r="C28" s="307" t="s">
        <v>440</v>
      </c>
      <c r="D28" s="119"/>
      <c r="E28" s="317"/>
      <c r="F28" s="334"/>
      <c r="G28" s="335"/>
      <c r="H28" s="335"/>
      <c r="I28" s="335"/>
      <c r="J28" s="145" t="s">
        <v>310</v>
      </c>
      <c r="K28" s="145" t="s">
        <v>310</v>
      </c>
      <c r="L28" s="145" t="s">
        <v>310</v>
      </c>
      <c r="M28" s="145" t="s">
        <v>310</v>
      </c>
      <c r="N28" s="145" t="s">
        <v>310</v>
      </c>
      <c r="O28" s="145" t="s">
        <v>310</v>
      </c>
      <c r="P28" s="276" t="s">
        <v>366</v>
      </c>
      <c r="Q28" s="336"/>
      <c r="R28" s="337"/>
      <c r="S28" s="336"/>
      <c r="T28" s="336"/>
      <c r="U28" s="338"/>
      <c r="V28" s="120"/>
      <c r="X28" s="125"/>
      <c r="Y28" s="125"/>
      <c r="Z28" s="125"/>
      <c r="AA28" s="125"/>
    </row>
    <row r="29" spans="1:27" ht="11.25">
      <c r="A29" s="167"/>
      <c r="B29" s="167">
        <v>0</v>
      </c>
      <c r="C29" s="80"/>
      <c r="D29" s="119"/>
      <c r="E29" s="317"/>
      <c r="F29" s="202" t="s">
        <v>293</v>
      </c>
      <c r="G29" s="202"/>
      <c r="H29" s="202"/>
      <c r="I29" s="202"/>
      <c r="J29" s="202"/>
      <c r="K29" s="202"/>
      <c r="L29" s="202"/>
      <c r="M29" s="202"/>
      <c r="N29" s="202"/>
      <c r="O29" s="202"/>
      <c r="P29" s="202"/>
      <c r="Q29" s="202"/>
      <c r="R29" s="202"/>
      <c r="S29" s="202"/>
      <c r="T29" s="202"/>
      <c r="U29" s="323"/>
      <c r="V29" s="120"/>
      <c r="X29" s="125"/>
      <c r="Y29" s="125"/>
      <c r="Z29" s="125"/>
      <c r="AA29" s="125"/>
    </row>
    <row r="30" spans="1:27" ht="79.5">
      <c r="A30" s="115"/>
      <c r="B30" s="115">
        <v>1</v>
      </c>
      <c r="C30" s="80"/>
      <c r="D30" s="119"/>
      <c r="E30" s="317"/>
      <c r="F30" s="143" t="s">
        <v>309</v>
      </c>
      <c r="G30" s="148"/>
      <c r="H30" s="148"/>
      <c r="I30" s="148"/>
      <c r="J30" s="148"/>
      <c r="K30" s="148"/>
      <c r="L30" s="149"/>
      <c r="M30" s="145" t="s">
        <v>310</v>
      </c>
      <c r="N30" s="145" t="s">
        <v>310</v>
      </c>
      <c r="O30" s="145" t="s">
        <v>310</v>
      </c>
      <c r="P30" s="145" t="s">
        <v>310</v>
      </c>
      <c r="Q30" s="145" t="s">
        <v>310</v>
      </c>
      <c r="R30" s="145" t="s">
        <v>310</v>
      </c>
      <c r="S30" s="145" t="s">
        <v>310</v>
      </c>
      <c r="T30" s="145" t="s">
        <v>310</v>
      </c>
      <c r="U30" s="146" t="s">
        <v>310</v>
      </c>
      <c r="V30" s="120"/>
      <c r="X30" s="125"/>
      <c r="Y30" s="125"/>
      <c r="Z30" s="125"/>
      <c r="AA30" s="125"/>
    </row>
    <row r="31" spans="1:27" ht="68.25">
      <c r="A31" s="115"/>
      <c r="B31" s="115"/>
      <c r="C31" s="80"/>
      <c r="D31" s="119"/>
      <c r="E31" s="324"/>
      <c r="F31" s="143" t="s">
        <v>311</v>
      </c>
      <c r="G31" s="148"/>
      <c r="H31" s="148"/>
      <c r="I31" s="148"/>
      <c r="J31" s="148"/>
      <c r="K31" s="148"/>
      <c r="L31" s="149"/>
      <c r="M31" s="145" t="s">
        <v>310</v>
      </c>
      <c r="N31" s="145" t="s">
        <v>310</v>
      </c>
      <c r="O31" s="145" t="s">
        <v>310</v>
      </c>
      <c r="P31" s="145" t="s">
        <v>310</v>
      </c>
      <c r="Q31" s="145" t="s">
        <v>310</v>
      </c>
      <c r="R31" s="145" t="s">
        <v>310</v>
      </c>
      <c r="S31" s="145" t="s">
        <v>310</v>
      </c>
      <c r="T31" s="145" t="s">
        <v>310</v>
      </c>
      <c r="U31" s="146" t="s">
        <v>310</v>
      </c>
      <c r="V31" s="120"/>
      <c r="X31" s="125"/>
      <c r="Y31" s="125"/>
      <c r="Z31" s="125"/>
      <c r="AA31" s="125"/>
    </row>
    <row r="32" spans="1:27" ht="22.5">
      <c r="A32" s="115"/>
      <c r="B32" s="115"/>
      <c r="C32" s="80"/>
      <c r="D32" s="119"/>
      <c r="E32" s="324"/>
      <c r="F32" s="143" t="s">
        <v>312</v>
      </c>
      <c r="G32" s="148"/>
      <c r="H32" s="148"/>
      <c r="I32" s="148"/>
      <c r="J32" s="148"/>
      <c r="K32" s="148"/>
      <c r="L32" s="149"/>
      <c r="M32" s="148"/>
      <c r="N32" s="148"/>
      <c r="O32" s="149"/>
      <c r="P32" s="208" t="s">
        <v>366</v>
      </c>
      <c r="Q32" s="157"/>
      <c r="R32" s="176"/>
      <c r="S32" s="157"/>
      <c r="T32" s="157"/>
      <c r="U32" s="178"/>
      <c r="V32" s="120"/>
      <c r="X32" s="125"/>
      <c r="Y32" s="125"/>
      <c r="Z32" s="125"/>
      <c r="AA32" s="125"/>
    </row>
    <row r="33" spans="1:27" ht="22.5" hidden="1">
      <c r="A33" s="167"/>
      <c r="B33" s="167">
        <v>1</v>
      </c>
      <c r="C33" s="307" t="s">
        <v>440</v>
      </c>
      <c r="D33" s="119"/>
      <c r="E33" s="317"/>
      <c r="F33" s="328"/>
      <c r="G33" s="285"/>
      <c r="H33" s="285"/>
      <c r="I33" s="285"/>
      <c r="J33" s="145" t="s">
        <v>310</v>
      </c>
      <c r="K33" s="145" t="s">
        <v>310</v>
      </c>
      <c r="L33" s="145" t="s">
        <v>310</v>
      </c>
      <c r="M33" s="145" t="s">
        <v>310</v>
      </c>
      <c r="N33" s="145" t="s">
        <v>310</v>
      </c>
      <c r="O33" s="145" t="s">
        <v>310</v>
      </c>
      <c r="P33" s="276" t="s">
        <v>366</v>
      </c>
      <c r="Q33" s="320"/>
      <c r="R33" s="321"/>
      <c r="S33" s="320"/>
      <c r="T33" s="320"/>
      <c r="U33" s="322"/>
      <c r="V33" s="120"/>
      <c r="X33" s="125"/>
      <c r="Y33" s="125"/>
      <c r="Z33" s="125"/>
      <c r="AA33" s="125"/>
    </row>
    <row r="34" spans="1:27" ht="11.25">
      <c r="A34" s="167"/>
      <c r="B34" s="167">
        <v>0</v>
      </c>
      <c r="C34" s="80"/>
      <c r="D34" s="119"/>
      <c r="E34" s="317"/>
      <c r="F34" s="202" t="s">
        <v>293</v>
      </c>
      <c r="G34" s="202"/>
      <c r="H34" s="202"/>
      <c r="I34" s="202"/>
      <c r="J34" s="202"/>
      <c r="K34" s="202"/>
      <c r="L34" s="202"/>
      <c r="M34" s="202"/>
      <c r="N34" s="202"/>
      <c r="O34" s="202"/>
      <c r="P34" s="202"/>
      <c r="Q34" s="202"/>
      <c r="R34" s="202"/>
      <c r="S34" s="202"/>
      <c r="T34" s="202"/>
      <c r="U34" s="323"/>
      <c r="V34" s="120"/>
      <c r="X34" s="125"/>
      <c r="Y34" s="125"/>
      <c r="Z34" s="125"/>
      <c r="AA34" s="125"/>
    </row>
    <row r="35" spans="1:27" ht="22.5" customHeight="1">
      <c r="A35" s="115"/>
      <c r="B35" s="115"/>
      <c r="C35" s="80"/>
      <c r="D35" s="119"/>
      <c r="E35" s="329" t="s">
        <v>350</v>
      </c>
      <c r="F35" s="143" t="s">
        <v>308</v>
      </c>
      <c r="G35" s="148"/>
      <c r="H35" s="148"/>
      <c r="I35" s="148"/>
      <c r="J35" s="148"/>
      <c r="K35" s="148"/>
      <c r="L35" s="149"/>
      <c r="M35" s="148"/>
      <c r="N35" s="148"/>
      <c r="O35" s="149"/>
      <c r="P35" s="208" t="s">
        <v>366</v>
      </c>
      <c r="Q35" s="157"/>
      <c r="R35" s="176"/>
      <c r="S35" s="157"/>
      <c r="T35" s="157"/>
      <c r="U35" s="178"/>
      <c r="V35" s="120"/>
      <c r="X35" s="125"/>
      <c r="Y35" s="125"/>
      <c r="Z35" s="125"/>
      <c r="AA35" s="125"/>
    </row>
    <row r="36" spans="1:27" ht="22.5" hidden="1">
      <c r="A36" s="167"/>
      <c r="B36" s="167">
        <v>1</v>
      </c>
      <c r="C36" s="307" t="s">
        <v>440</v>
      </c>
      <c r="D36" s="119"/>
      <c r="E36" s="324"/>
      <c r="F36" s="334"/>
      <c r="G36" s="285"/>
      <c r="H36" s="285"/>
      <c r="I36" s="285"/>
      <c r="J36" s="145" t="s">
        <v>310</v>
      </c>
      <c r="K36" s="145" t="s">
        <v>310</v>
      </c>
      <c r="L36" s="145" t="s">
        <v>310</v>
      </c>
      <c r="M36" s="145" t="s">
        <v>310</v>
      </c>
      <c r="N36" s="145" t="s">
        <v>310</v>
      </c>
      <c r="O36" s="145" t="s">
        <v>310</v>
      </c>
      <c r="P36" s="276" t="s">
        <v>366</v>
      </c>
      <c r="Q36" s="320"/>
      <c r="R36" s="321"/>
      <c r="S36" s="320"/>
      <c r="T36" s="320"/>
      <c r="U36" s="322"/>
      <c r="V36" s="120"/>
      <c r="X36" s="125"/>
      <c r="Y36" s="125"/>
      <c r="Z36" s="125"/>
      <c r="AA36" s="125"/>
    </row>
    <row r="37" spans="1:27" ht="11.25">
      <c r="A37" s="167"/>
      <c r="B37" s="167">
        <v>0</v>
      </c>
      <c r="C37" s="80"/>
      <c r="D37" s="119"/>
      <c r="E37" s="324"/>
      <c r="F37" s="202" t="s">
        <v>293</v>
      </c>
      <c r="G37" s="202"/>
      <c r="H37" s="202"/>
      <c r="I37" s="202"/>
      <c r="J37" s="202"/>
      <c r="K37" s="202"/>
      <c r="L37" s="202"/>
      <c r="M37" s="202"/>
      <c r="N37" s="202"/>
      <c r="O37" s="202"/>
      <c r="P37" s="202"/>
      <c r="Q37" s="202"/>
      <c r="R37" s="202"/>
      <c r="S37" s="202"/>
      <c r="T37" s="202"/>
      <c r="U37" s="323"/>
      <c r="V37" s="120"/>
      <c r="X37" s="125"/>
      <c r="Y37" s="125"/>
      <c r="Z37" s="125"/>
      <c r="AA37" s="125"/>
    </row>
    <row r="38" spans="1:27" ht="79.5">
      <c r="A38" s="115"/>
      <c r="B38" s="115"/>
      <c r="C38" s="80"/>
      <c r="D38" s="119"/>
      <c r="E38" s="324"/>
      <c r="F38" s="143" t="s">
        <v>309</v>
      </c>
      <c r="G38" s="148"/>
      <c r="H38" s="148"/>
      <c r="I38" s="148"/>
      <c r="J38" s="148"/>
      <c r="K38" s="148"/>
      <c r="L38" s="149"/>
      <c r="M38" s="145" t="s">
        <v>310</v>
      </c>
      <c r="N38" s="145" t="s">
        <v>310</v>
      </c>
      <c r="O38" s="145" t="s">
        <v>310</v>
      </c>
      <c r="P38" s="145" t="s">
        <v>310</v>
      </c>
      <c r="Q38" s="145" t="s">
        <v>310</v>
      </c>
      <c r="R38" s="145" t="s">
        <v>310</v>
      </c>
      <c r="S38" s="145" t="s">
        <v>310</v>
      </c>
      <c r="T38" s="145" t="s">
        <v>310</v>
      </c>
      <c r="U38" s="146" t="s">
        <v>310</v>
      </c>
      <c r="V38" s="120"/>
      <c r="X38" s="125"/>
      <c r="Y38" s="125"/>
      <c r="Z38" s="125"/>
      <c r="AA38" s="125"/>
    </row>
    <row r="39" spans="1:27" ht="68.25">
      <c r="A39" s="115"/>
      <c r="B39" s="115"/>
      <c r="C39" s="80"/>
      <c r="D39" s="119"/>
      <c r="E39" s="324"/>
      <c r="F39" s="143" t="s">
        <v>311</v>
      </c>
      <c r="G39" s="148"/>
      <c r="H39" s="148"/>
      <c r="I39" s="148"/>
      <c r="J39" s="148"/>
      <c r="K39" s="148"/>
      <c r="L39" s="149"/>
      <c r="M39" s="145" t="s">
        <v>310</v>
      </c>
      <c r="N39" s="145" t="s">
        <v>310</v>
      </c>
      <c r="O39" s="145" t="s">
        <v>310</v>
      </c>
      <c r="P39" s="145" t="s">
        <v>310</v>
      </c>
      <c r="Q39" s="145" t="s">
        <v>310</v>
      </c>
      <c r="R39" s="145" t="s">
        <v>310</v>
      </c>
      <c r="S39" s="145" t="s">
        <v>310</v>
      </c>
      <c r="T39" s="145" t="s">
        <v>310</v>
      </c>
      <c r="U39" s="146" t="s">
        <v>310</v>
      </c>
      <c r="V39" s="120"/>
      <c r="X39" s="125"/>
      <c r="Y39" s="125"/>
      <c r="Z39" s="125"/>
      <c r="AA39" s="125"/>
    </row>
    <row r="40" spans="1:27" ht="22.5">
      <c r="A40" s="115"/>
      <c r="B40" s="115"/>
      <c r="C40" s="80"/>
      <c r="D40" s="119"/>
      <c r="E40" s="324"/>
      <c r="F40" s="143" t="s">
        <v>312</v>
      </c>
      <c r="G40" s="148"/>
      <c r="H40" s="148"/>
      <c r="I40" s="148"/>
      <c r="J40" s="148"/>
      <c r="K40" s="148"/>
      <c r="L40" s="149"/>
      <c r="M40" s="148"/>
      <c r="N40" s="148"/>
      <c r="O40" s="149"/>
      <c r="P40" s="208" t="s">
        <v>366</v>
      </c>
      <c r="Q40" s="157"/>
      <c r="R40" s="176"/>
      <c r="S40" s="157"/>
      <c r="T40" s="157"/>
      <c r="U40" s="178"/>
      <c r="V40" s="120"/>
      <c r="X40" s="125"/>
      <c r="Y40" s="125"/>
      <c r="Z40" s="125"/>
      <c r="AA40" s="125"/>
    </row>
    <row r="41" spans="1:27" ht="22.5" hidden="1">
      <c r="A41" s="167"/>
      <c r="B41" s="167">
        <v>1</v>
      </c>
      <c r="C41" s="307" t="s">
        <v>440</v>
      </c>
      <c r="D41" s="119"/>
      <c r="E41" s="317"/>
      <c r="F41" s="328"/>
      <c r="G41" s="285"/>
      <c r="H41" s="285"/>
      <c r="I41" s="285"/>
      <c r="J41" s="145" t="s">
        <v>310</v>
      </c>
      <c r="K41" s="145" t="s">
        <v>310</v>
      </c>
      <c r="L41" s="145" t="s">
        <v>310</v>
      </c>
      <c r="M41" s="145" t="s">
        <v>310</v>
      </c>
      <c r="N41" s="145" t="s">
        <v>310</v>
      </c>
      <c r="O41" s="145" t="s">
        <v>310</v>
      </c>
      <c r="P41" s="276" t="s">
        <v>366</v>
      </c>
      <c r="Q41" s="320"/>
      <c r="R41" s="321"/>
      <c r="S41" s="320"/>
      <c r="T41" s="320"/>
      <c r="U41" s="322"/>
      <c r="V41" s="120"/>
      <c r="X41" s="125"/>
      <c r="Y41" s="125"/>
      <c r="Z41" s="125"/>
      <c r="AA41" s="125"/>
    </row>
    <row r="42" spans="1:27" ht="11.25">
      <c r="A42" s="167"/>
      <c r="B42" s="167">
        <v>0</v>
      </c>
      <c r="C42" s="80"/>
      <c r="D42" s="119"/>
      <c r="E42" s="318"/>
      <c r="F42" s="202" t="s">
        <v>293</v>
      </c>
      <c r="G42" s="202"/>
      <c r="H42" s="202"/>
      <c r="I42" s="202"/>
      <c r="J42" s="202"/>
      <c r="K42" s="202"/>
      <c r="L42" s="202"/>
      <c r="M42" s="202"/>
      <c r="N42" s="202"/>
      <c r="O42" s="202"/>
      <c r="P42" s="202"/>
      <c r="Q42" s="202"/>
      <c r="R42" s="202"/>
      <c r="S42" s="202"/>
      <c r="T42" s="202"/>
      <c r="U42" s="323"/>
      <c r="V42" s="120"/>
      <c r="X42" s="125"/>
      <c r="Y42" s="125"/>
      <c r="Z42" s="125"/>
      <c r="AA42" s="125"/>
    </row>
    <row r="43" spans="1:27" ht="22.5">
      <c r="A43" s="115"/>
      <c r="B43" s="115"/>
      <c r="C43" s="80"/>
      <c r="D43" s="119"/>
      <c r="E43" s="278" t="s">
        <v>351</v>
      </c>
      <c r="F43" s="143" t="s">
        <v>308</v>
      </c>
      <c r="G43" s="148"/>
      <c r="H43" s="148"/>
      <c r="I43" s="148"/>
      <c r="J43" s="148"/>
      <c r="K43" s="148"/>
      <c r="L43" s="149"/>
      <c r="M43" s="148"/>
      <c r="N43" s="148"/>
      <c r="O43" s="149"/>
      <c r="P43" s="208" t="s">
        <v>366</v>
      </c>
      <c r="Q43" s="157"/>
      <c r="R43" s="176"/>
      <c r="S43" s="157"/>
      <c r="T43" s="157"/>
      <c r="U43" s="178"/>
      <c r="V43" s="120"/>
      <c r="X43" s="125"/>
      <c r="Y43" s="125"/>
      <c r="Z43" s="125"/>
      <c r="AA43" s="125"/>
    </row>
    <row r="44" spans="1:27" ht="22.5" hidden="1">
      <c r="A44" s="167"/>
      <c r="B44" s="167">
        <v>1</v>
      </c>
      <c r="C44" s="307" t="s">
        <v>440</v>
      </c>
      <c r="D44" s="119"/>
      <c r="E44" s="324"/>
      <c r="F44" s="334"/>
      <c r="G44" s="285"/>
      <c r="H44" s="285"/>
      <c r="I44" s="285"/>
      <c r="J44" s="145" t="s">
        <v>310</v>
      </c>
      <c r="K44" s="145" t="s">
        <v>310</v>
      </c>
      <c r="L44" s="145" t="s">
        <v>310</v>
      </c>
      <c r="M44" s="145" t="s">
        <v>310</v>
      </c>
      <c r="N44" s="145" t="s">
        <v>310</v>
      </c>
      <c r="O44" s="145" t="s">
        <v>310</v>
      </c>
      <c r="P44" s="276" t="s">
        <v>366</v>
      </c>
      <c r="Q44" s="320"/>
      <c r="R44" s="321"/>
      <c r="S44" s="320"/>
      <c r="T44" s="320"/>
      <c r="U44" s="322"/>
      <c r="V44" s="120"/>
      <c r="X44" s="125"/>
      <c r="Y44" s="125"/>
      <c r="Z44" s="125"/>
      <c r="AA44" s="125"/>
    </row>
    <row r="45" spans="1:27" ht="11.25">
      <c r="A45" s="167"/>
      <c r="B45" s="167">
        <v>0</v>
      </c>
      <c r="C45" s="80"/>
      <c r="D45" s="119"/>
      <c r="E45" s="324"/>
      <c r="F45" s="202" t="s">
        <v>293</v>
      </c>
      <c r="G45" s="202"/>
      <c r="H45" s="202"/>
      <c r="I45" s="202"/>
      <c r="J45" s="202"/>
      <c r="K45" s="202"/>
      <c r="L45" s="202"/>
      <c r="M45" s="202"/>
      <c r="N45" s="202"/>
      <c r="O45" s="202"/>
      <c r="P45" s="202"/>
      <c r="Q45" s="202"/>
      <c r="R45" s="202"/>
      <c r="S45" s="202"/>
      <c r="T45" s="202"/>
      <c r="U45" s="323"/>
      <c r="V45" s="120"/>
      <c r="X45" s="125"/>
      <c r="Y45" s="125"/>
      <c r="Z45" s="125"/>
      <c r="AA45" s="125"/>
    </row>
    <row r="46" spans="1:27" ht="79.5">
      <c r="A46" s="115"/>
      <c r="B46" s="115"/>
      <c r="C46" s="80"/>
      <c r="D46" s="119"/>
      <c r="E46" s="324"/>
      <c r="F46" s="143" t="s">
        <v>309</v>
      </c>
      <c r="G46" s="148"/>
      <c r="H46" s="148"/>
      <c r="I46" s="148"/>
      <c r="J46" s="148"/>
      <c r="K46" s="148"/>
      <c r="L46" s="149"/>
      <c r="M46" s="145" t="s">
        <v>310</v>
      </c>
      <c r="N46" s="145" t="s">
        <v>310</v>
      </c>
      <c r="O46" s="145" t="s">
        <v>310</v>
      </c>
      <c r="P46" s="145" t="s">
        <v>310</v>
      </c>
      <c r="Q46" s="145" t="s">
        <v>310</v>
      </c>
      <c r="R46" s="145" t="s">
        <v>310</v>
      </c>
      <c r="S46" s="145" t="s">
        <v>310</v>
      </c>
      <c r="T46" s="145" t="s">
        <v>310</v>
      </c>
      <c r="U46" s="146" t="s">
        <v>310</v>
      </c>
      <c r="V46" s="120"/>
      <c r="X46" s="125"/>
      <c r="Y46" s="125"/>
      <c r="Z46" s="125"/>
      <c r="AA46" s="125"/>
    </row>
    <row r="47" spans="1:27" ht="68.25">
      <c r="A47" s="115"/>
      <c r="B47" s="115"/>
      <c r="C47" s="80"/>
      <c r="D47" s="119"/>
      <c r="E47" s="324"/>
      <c r="F47" s="143" t="s">
        <v>311</v>
      </c>
      <c r="G47" s="148"/>
      <c r="H47" s="148"/>
      <c r="I47" s="148"/>
      <c r="J47" s="148"/>
      <c r="K47" s="148"/>
      <c r="L47" s="149"/>
      <c r="M47" s="145" t="s">
        <v>310</v>
      </c>
      <c r="N47" s="145" t="s">
        <v>310</v>
      </c>
      <c r="O47" s="145" t="s">
        <v>310</v>
      </c>
      <c r="P47" s="145" t="s">
        <v>310</v>
      </c>
      <c r="Q47" s="145" t="s">
        <v>310</v>
      </c>
      <c r="R47" s="145" t="s">
        <v>310</v>
      </c>
      <c r="S47" s="145" t="s">
        <v>310</v>
      </c>
      <c r="T47" s="145" t="s">
        <v>310</v>
      </c>
      <c r="U47" s="146" t="s">
        <v>310</v>
      </c>
      <c r="V47" s="120"/>
      <c r="X47" s="125"/>
      <c r="Y47" s="125"/>
      <c r="Z47" s="125"/>
      <c r="AA47" s="125"/>
    </row>
    <row r="48" spans="1:27" ht="22.5">
      <c r="A48" s="115"/>
      <c r="B48" s="115"/>
      <c r="C48" s="80"/>
      <c r="D48" s="119"/>
      <c r="E48" s="324"/>
      <c r="F48" s="143" t="s">
        <v>312</v>
      </c>
      <c r="G48" s="148"/>
      <c r="H48" s="148"/>
      <c r="I48" s="148"/>
      <c r="J48" s="148"/>
      <c r="K48" s="148"/>
      <c r="L48" s="149"/>
      <c r="M48" s="148"/>
      <c r="N48" s="148"/>
      <c r="O48" s="149"/>
      <c r="P48" s="208" t="s">
        <v>366</v>
      </c>
      <c r="Q48" s="157"/>
      <c r="R48" s="176"/>
      <c r="S48" s="157"/>
      <c r="T48" s="157"/>
      <c r="U48" s="178"/>
      <c r="V48" s="120"/>
      <c r="X48" s="125"/>
      <c r="Y48" s="125"/>
      <c r="Z48" s="125"/>
      <c r="AA48" s="125"/>
    </row>
    <row r="49" spans="1:27" ht="22.5" hidden="1">
      <c r="A49" s="167"/>
      <c r="B49" s="167">
        <v>1</v>
      </c>
      <c r="C49" s="307" t="s">
        <v>440</v>
      </c>
      <c r="D49" s="119"/>
      <c r="E49" s="317"/>
      <c r="F49" s="328"/>
      <c r="G49" s="285"/>
      <c r="H49" s="285"/>
      <c r="I49" s="285"/>
      <c r="J49" s="145" t="s">
        <v>310</v>
      </c>
      <c r="K49" s="145" t="s">
        <v>310</v>
      </c>
      <c r="L49" s="145" t="s">
        <v>310</v>
      </c>
      <c r="M49" s="145" t="s">
        <v>310</v>
      </c>
      <c r="N49" s="145" t="s">
        <v>310</v>
      </c>
      <c r="O49" s="145" t="s">
        <v>310</v>
      </c>
      <c r="P49" s="276" t="s">
        <v>366</v>
      </c>
      <c r="Q49" s="320"/>
      <c r="R49" s="321"/>
      <c r="S49" s="320"/>
      <c r="T49" s="320"/>
      <c r="U49" s="322"/>
      <c r="V49" s="120"/>
      <c r="X49" s="125"/>
      <c r="Y49" s="125"/>
      <c r="Z49" s="125"/>
      <c r="AA49" s="125"/>
    </row>
    <row r="50" spans="1:27" ht="11.25">
      <c r="A50" s="167"/>
      <c r="B50" s="167">
        <v>0</v>
      </c>
      <c r="C50" s="80"/>
      <c r="D50" s="119"/>
      <c r="E50" s="318"/>
      <c r="F50" s="202" t="s">
        <v>293</v>
      </c>
      <c r="G50" s="202"/>
      <c r="H50" s="202"/>
      <c r="I50" s="202"/>
      <c r="J50" s="202"/>
      <c r="K50" s="202"/>
      <c r="L50" s="202"/>
      <c r="M50" s="202"/>
      <c r="N50" s="202"/>
      <c r="O50" s="202"/>
      <c r="P50" s="202"/>
      <c r="Q50" s="202"/>
      <c r="R50" s="202"/>
      <c r="S50" s="202"/>
      <c r="T50" s="202"/>
      <c r="U50" s="323"/>
      <c r="V50" s="120"/>
      <c r="X50" s="125"/>
      <c r="Y50" s="125"/>
      <c r="Z50" s="125"/>
      <c r="AA50" s="125"/>
    </row>
    <row r="51" spans="1:27" ht="22.5">
      <c r="A51" s="115"/>
      <c r="B51" s="115"/>
      <c r="C51" s="80"/>
      <c r="D51" s="119"/>
      <c r="E51" s="278" t="s">
        <v>352</v>
      </c>
      <c r="F51" s="143" t="s">
        <v>308</v>
      </c>
      <c r="G51" s="148"/>
      <c r="H51" s="148"/>
      <c r="I51" s="148"/>
      <c r="J51" s="148"/>
      <c r="K51" s="148"/>
      <c r="L51" s="149"/>
      <c r="M51" s="148"/>
      <c r="N51" s="148"/>
      <c r="O51" s="149"/>
      <c r="P51" s="208" t="s">
        <v>366</v>
      </c>
      <c r="Q51" s="157"/>
      <c r="R51" s="176"/>
      <c r="S51" s="157"/>
      <c r="T51" s="157"/>
      <c r="U51" s="178"/>
      <c r="V51" s="120"/>
      <c r="X51" s="125"/>
      <c r="Y51" s="125"/>
      <c r="Z51" s="125"/>
      <c r="AA51" s="125"/>
    </row>
    <row r="52" spans="1:27" ht="22.5" hidden="1">
      <c r="A52" s="167"/>
      <c r="B52" s="167">
        <v>1</v>
      </c>
      <c r="C52" s="307" t="s">
        <v>440</v>
      </c>
      <c r="D52" s="119"/>
      <c r="E52" s="324"/>
      <c r="F52" s="334"/>
      <c r="G52" s="335"/>
      <c r="H52" s="335"/>
      <c r="I52" s="335"/>
      <c r="J52" s="145" t="s">
        <v>310</v>
      </c>
      <c r="K52" s="145" t="s">
        <v>310</v>
      </c>
      <c r="L52" s="145" t="s">
        <v>310</v>
      </c>
      <c r="M52" s="145" t="s">
        <v>310</v>
      </c>
      <c r="N52" s="145" t="s">
        <v>310</v>
      </c>
      <c r="O52" s="145" t="s">
        <v>310</v>
      </c>
      <c r="P52" s="276" t="s">
        <v>366</v>
      </c>
      <c r="Q52" s="336"/>
      <c r="R52" s="337"/>
      <c r="S52" s="336"/>
      <c r="T52" s="336"/>
      <c r="U52" s="338"/>
      <c r="V52" s="120"/>
      <c r="X52" s="125"/>
      <c r="Y52" s="125"/>
      <c r="Z52" s="125"/>
      <c r="AA52" s="125"/>
    </row>
    <row r="53" spans="1:27" ht="11.25">
      <c r="A53" s="167"/>
      <c r="B53" s="167">
        <v>0</v>
      </c>
      <c r="C53" s="80"/>
      <c r="D53" s="119"/>
      <c r="E53" s="324"/>
      <c r="F53" s="202" t="s">
        <v>293</v>
      </c>
      <c r="G53" s="202"/>
      <c r="H53" s="202"/>
      <c r="I53" s="202"/>
      <c r="J53" s="202"/>
      <c r="K53" s="202"/>
      <c r="L53" s="202"/>
      <c r="M53" s="202"/>
      <c r="N53" s="202"/>
      <c r="O53" s="202"/>
      <c r="P53" s="202"/>
      <c r="Q53" s="202"/>
      <c r="R53" s="202"/>
      <c r="S53" s="202"/>
      <c r="T53" s="202"/>
      <c r="U53" s="323"/>
      <c r="V53" s="120"/>
      <c r="X53" s="125"/>
      <c r="Y53" s="125"/>
      <c r="Z53" s="125"/>
      <c r="AA53" s="125"/>
    </row>
    <row r="54" spans="1:27" ht="79.5">
      <c r="A54" s="115"/>
      <c r="B54" s="115"/>
      <c r="C54" s="80"/>
      <c r="D54" s="119"/>
      <c r="E54" s="324"/>
      <c r="F54" s="143" t="s">
        <v>309</v>
      </c>
      <c r="G54" s="148"/>
      <c r="H54" s="148"/>
      <c r="I54" s="148"/>
      <c r="J54" s="148"/>
      <c r="K54" s="148"/>
      <c r="L54" s="149"/>
      <c r="M54" s="145" t="s">
        <v>310</v>
      </c>
      <c r="N54" s="145" t="s">
        <v>310</v>
      </c>
      <c r="O54" s="145" t="s">
        <v>310</v>
      </c>
      <c r="P54" s="145" t="s">
        <v>310</v>
      </c>
      <c r="Q54" s="145" t="s">
        <v>310</v>
      </c>
      <c r="R54" s="145" t="s">
        <v>310</v>
      </c>
      <c r="S54" s="145" t="s">
        <v>310</v>
      </c>
      <c r="T54" s="145" t="s">
        <v>310</v>
      </c>
      <c r="U54" s="146" t="s">
        <v>310</v>
      </c>
      <c r="V54" s="120"/>
      <c r="X54" s="125"/>
      <c r="Y54" s="125"/>
      <c r="Z54" s="125"/>
      <c r="AA54" s="125"/>
    </row>
    <row r="55" spans="1:27" ht="68.25">
      <c r="A55" s="115"/>
      <c r="B55" s="115"/>
      <c r="C55" s="80"/>
      <c r="D55" s="119"/>
      <c r="E55" s="324"/>
      <c r="F55" s="143" t="s">
        <v>311</v>
      </c>
      <c r="G55" s="148"/>
      <c r="H55" s="148"/>
      <c r="I55" s="148"/>
      <c r="J55" s="148"/>
      <c r="K55" s="148"/>
      <c r="L55" s="149"/>
      <c r="M55" s="145" t="s">
        <v>310</v>
      </c>
      <c r="N55" s="145" t="s">
        <v>310</v>
      </c>
      <c r="O55" s="145" t="s">
        <v>310</v>
      </c>
      <c r="P55" s="145" t="s">
        <v>310</v>
      </c>
      <c r="Q55" s="145" t="s">
        <v>310</v>
      </c>
      <c r="R55" s="145" t="s">
        <v>310</v>
      </c>
      <c r="S55" s="145" t="s">
        <v>310</v>
      </c>
      <c r="T55" s="145" t="s">
        <v>310</v>
      </c>
      <c r="U55" s="146" t="s">
        <v>310</v>
      </c>
      <c r="V55" s="120"/>
      <c r="X55" s="125"/>
      <c r="Y55" s="125"/>
      <c r="Z55" s="125"/>
      <c r="AA55" s="125"/>
    </row>
    <row r="56" spans="1:27" ht="22.5">
      <c r="A56" s="115"/>
      <c r="B56" s="115"/>
      <c r="C56" s="80"/>
      <c r="D56" s="119"/>
      <c r="E56" s="324"/>
      <c r="F56" s="143" t="s">
        <v>312</v>
      </c>
      <c r="G56" s="148"/>
      <c r="H56" s="148"/>
      <c r="I56" s="148"/>
      <c r="J56" s="148"/>
      <c r="K56" s="148"/>
      <c r="L56" s="149"/>
      <c r="M56" s="148"/>
      <c r="N56" s="148"/>
      <c r="O56" s="149"/>
      <c r="P56" s="208" t="s">
        <v>366</v>
      </c>
      <c r="Q56" s="157"/>
      <c r="R56" s="176"/>
      <c r="S56" s="157"/>
      <c r="T56" s="157"/>
      <c r="U56" s="178"/>
      <c r="V56" s="120"/>
      <c r="X56" s="125"/>
      <c r="Y56" s="125"/>
      <c r="Z56" s="125"/>
      <c r="AA56" s="125"/>
    </row>
    <row r="57" spans="1:27" ht="22.5" hidden="1">
      <c r="A57" s="167"/>
      <c r="B57" s="167">
        <v>1</v>
      </c>
      <c r="C57" s="307" t="s">
        <v>440</v>
      </c>
      <c r="D57" s="119"/>
      <c r="E57" s="317"/>
      <c r="F57" s="328"/>
      <c r="G57" s="285"/>
      <c r="H57" s="285"/>
      <c r="I57" s="285"/>
      <c r="J57" s="145" t="s">
        <v>310</v>
      </c>
      <c r="K57" s="145" t="s">
        <v>310</v>
      </c>
      <c r="L57" s="145" t="s">
        <v>310</v>
      </c>
      <c r="M57" s="145" t="s">
        <v>310</v>
      </c>
      <c r="N57" s="145" t="s">
        <v>310</v>
      </c>
      <c r="O57" s="145" t="s">
        <v>310</v>
      </c>
      <c r="P57" s="276" t="s">
        <v>366</v>
      </c>
      <c r="Q57" s="320"/>
      <c r="R57" s="321"/>
      <c r="S57" s="320"/>
      <c r="T57" s="320"/>
      <c r="U57" s="322"/>
      <c r="V57" s="120"/>
      <c r="X57" s="125"/>
      <c r="Y57" s="125"/>
      <c r="Z57" s="125"/>
      <c r="AA57" s="125"/>
    </row>
    <row r="58" spans="1:27" ht="11.25">
      <c r="A58" s="167"/>
      <c r="B58" s="167">
        <v>0</v>
      </c>
      <c r="C58" s="80"/>
      <c r="D58" s="119"/>
      <c r="E58" s="318"/>
      <c r="F58" s="202" t="s">
        <v>293</v>
      </c>
      <c r="G58" s="202"/>
      <c r="H58" s="202"/>
      <c r="I58" s="202"/>
      <c r="J58" s="202"/>
      <c r="K58" s="202"/>
      <c r="L58" s="202"/>
      <c r="M58" s="202"/>
      <c r="N58" s="202"/>
      <c r="O58" s="202"/>
      <c r="P58" s="202"/>
      <c r="Q58" s="202"/>
      <c r="R58" s="202"/>
      <c r="S58" s="202"/>
      <c r="T58" s="202"/>
      <c r="U58" s="323"/>
      <c r="V58" s="120"/>
      <c r="X58" s="125"/>
      <c r="Y58" s="125"/>
      <c r="Z58" s="125"/>
      <c r="AA58" s="125"/>
    </row>
    <row r="59" spans="1:27" ht="33.75">
      <c r="A59" s="115"/>
      <c r="B59" s="115"/>
      <c r="C59" s="80"/>
      <c r="D59" s="119"/>
      <c r="E59" s="278" t="s">
        <v>314</v>
      </c>
      <c r="F59" s="143" t="s">
        <v>308</v>
      </c>
      <c r="G59" s="148"/>
      <c r="H59" s="148"/>
      <c r="I59" s="148"/>
      <c r="J59" s="148"/>
      <c r="K59" s="148"/>
      <c r="L59" s="149"/>
      <c r="M59" s="148"/>
      <c r="N59" s="148"/>
      <c r="O59" s="149"/>
      <c r="P59" s="208" t="s">
        <v>366</v>
      </c>
      <c r="Q59" s="157"/>
      <c r="R59" s="176"/>
      <c r="S59" s="157"/>
      <c r="T59" s="157"/>
      <c r="U59" s="178"/>
      <c r="V59" s="120"/>
      <c r="X59" s="125"/>
      <c r="Y59" s="125"/>
      <c r="Z59" s="125"/>
      <c r="AA59" s="125"/>
    </row>
    <row r="60" spans="1:27" ht="22.5" hidden="1">
      <c r="A60" s="167"/>
      <c r="B60" s="167">
        <v>1</v>
      </c>
      <c r="C60" s="307" t="s">
        <v>440</v>
      </c>
      <c r="D60" s="119"/>
      <c r="E60" s="324"/>
      <c r="F60" s="334"/>
      <c r="G60" s="285"/>
      <c r="H60" s="285"/>
      <c r="I60" s="285"/>
      <c r="J60" s="145" t="s">
        <v>310</v>
      </c>
      <c r="K60" s="145" t="s">
        <v>310</v>
      </c>
      <c r="L60" s="145" t="s">
        <v>310</v>
      </c>
      <c r="M60" s="145" t="s">
        <v>310</v>
      </c>
      <c r="N60" s="145" t="s">
        <v>310</v>
      </c>
      <c r="O60" s="145" t="s">
        <v>310</v>
      </c>
      <c r="P60" s="276" t="s">
        <v>366</v>
      </c>
      <c r="Q60" s="320"/>
      <c r="R60" s="321"/>
      <c r="S60" s="320"/>
      <c r="T60" s="320"/>
      <c r="U60" s="322"/>
      <c r="V60" s="120"/>
      <c r="X60" s="125"/>
      <c r="Y60" s="125"/>
      <c r="Z60" s="125"/>
      <c r="AA60" s="125"/>
    </row>
    <row r="61" spans="1:27" ht="11.25">
      <c r="A61" s="167"/>
      <c r="B61" s="167">
        <v>0</v>
      </c>
      <c r="C61" s="80"/>
      <c r="D61" s="119"/>
      <c r="E61" s="324"/>
      <c r="F61" s="202" t="s">
        <v>293</v>
      </c>
      <c r="G61" s="202"/>
      <c r="H61" s="202"/>
      <c r="I61" s="202"/>
      <c r="J61" s="202"/>
      <c r="K61" s="202"/>
      <c r="L61" s="202"/>
      <c r="M61" s="202"/>
      <c r="N61" s="202"/>
      <c r="O61" s="202"/>
      <c r="P61" s="202"/>
      <c r="Q61" s="202"/>
      <c r="R61" s="202"/>
      <c r="S61" s="202"/>
      <c r="T61" s="202"/>
      <c r="U61" s="323"/>
      <c r="V61" s="120"/>
      <c r="X61" s="125"/>
      <c r="Y61" s="125"/>
      <c r="Z61" s="125"/>
      <c r="AA61" s="125"/>
    </row>
    <row r="62" spans="1:27" ht="79.5">
      <c r="A62" s="115"/>
      <c r="B62" s="115"/>
      <c r="C62" s="80"/>
      <c r="D62" s="119"/>
      <c r="E62" s="324"/>
      <c r="F62" s="143" t="s">
        <v>309</v>
      </c>
      <c r="G62" s="148"/>
      <c r="H62" s="148"/>
      <c r="I62" s="148"/>
      <c r="J62" s="148"/>
      <c r="K62" s="148"/>
      <c r="L62" s="149"/>
      <c r="M62" s="145" t="s">
        <v>310</v>
      </c>
      <c r="N62" s="145" t="s">
        <v>310</v>
      </c>
      <c r="O62" s="145" t="s">
        <v>310</v>
      </c>
      <c r="P62" s="145" t="s">
        <v>310</v>
      </c>
      <c r="Q62" s="145" t="s">
        <v>310</v>
      </c>
      <c r="R62" s="145" t="s">
        <v>310</v>
      </c>
      <c r="S62" s="145" t="s">
        <v>310</v>
      </c>
      <c r="T62" s="145" t="s">
        <v>310</v>
      </c>
      <c r="U62" s="146" t="s">
        <v>310</v>
      </c>
      <c r="V62" s="120"/>
      <c r="X62" s="125"/>
      <c r="Y62" s="125"/>
      <c r="Z62" s="125"/>
      <c r="AA62" s="125"/>
    </row>
    <row r="63" spans="1:27" ht="68.25">
      <c r="A63" s="115"/>
      <c r="B63" s="115"/>
      <c r="C63" s="80"/>
      <c r="D63" s="119"/>
      <c r="E63" s="324"/>
      <c r="F63" s="143" t="s">
        <v>311</v>
      </c>
      <c r="G63" s="148"/>
      <c r="H63" s="148"/>
      <c r="I63" s="148"/>
      <c r="J63" s="148"/>
      <c r="K63" s="148"/>
      <c r="L63" s="149"/>
      <c r="M63" s="145" t="s">
        <v>310</v>
      </c>
      <c r="N63" s="145" t="s">
        <v>310</v>
      </c>
      <c r="O63" s="145" t="s">
        <v>310</v>
      </c>
      <c r="P63" s="145" t="s">
        <v>310</v>
      </c>
      <c r="Q63" s="145" t="s">
        <v>310</v>
      </c>
      <c r="R63" s="145" t="s">
        <v>310</v>
      </c>
      <c r="S63" s="145" t="s">
        <v>310</v>
      </c>
      <c r="T63" s="145" t="s">
        <v>310</v>
      </c>
      <c r="U63" s="146" t="s">
        <v>310</v>
      </c>
      <c r="V63" s="120"/>
      <c r="X63" s="125"/>
      <c r="Y63" s="125"/>
      <c r="Z63" s="125"/>
      <c r="AA63" s="125"/>
    </row>
    <row r="64" spans="1:27" ht="22.5">
      <c r="A64" s="115"/>
      <c r="B64" s="115"/>
      <c r="C64" s="80"/>
      <c r="D64" s="119"/>
      <c r="E64" s="324"/>
      <c r="F64" s="279" t="s">
        <v>312</v>
      </c>
      <c r="G64" s="274"/>
      <c r="H64" s="274"/>
      <c r="I64" s="274"/>
      <c r="J64" s="274"/>
      <c r="K64" s="274"/>
      <c r="L64" s="275"/>
      <c r="M64" s="274"/>
      <c r="N64" s="274"/>
      <c r="O64" s="275"/>
      <c r="P64" s="276" t="s">
        <v>366</v>
      </c>
      <c r="Q64" s="277"/>
      <c r="R64" s="280"/>
      <c r="S64" s="277"/>
      <c r="T64" s="277"/>
      <c r="U64" s="281"/>
      <c r="V64" s="120"/>
      <c r="X64" s="125"/>
      <c r="Y64" s="125"/>
      <c r="Z64" s="125"/>
      <c r="AA64" s="125"/>
    </row>
    <row r="65" spans="1:27" ht="22.5" hidden="1">
      <c r="A65" s="167"/>
      <c r="B65" s="167">
        <v>1</v>
      </c>
      <c r="C65" s="307" t="s">
        <v>440</v>
      </c>
      <c r="D65" s="119"/>
      <c r="E65" s="317"/>
      <c r="F65" s="330"/>
      <c r="G65" s="148"/>
      <c r="H65" s="148"/>
      <c r="I65" s="148"/>
      <c r="J65" s="145" t="s">
        <v>310</v>
      </c>
      <c r="K65" s="145" t="s">
        <v>310</v>
      </c>
      <c r="L65" s="145" t="s">
        <v>310</v>
      </c>
      <c r="M65" s="145" t="s">
        <v>310</v>
      </c>
      <c r="N65" s="145" t="s">
        <v>310</v>
      </c>
      <c r="O65" s="145" t="s">
        <v>310</v>
      </c>
      <c r="P65" s="276" t="s">
        <v>366</v>
      </c>
      <c r="Q65" s="157"/>
      <c r="R65" s="176"/>
      <c r="S65" s="157"/>
      <c r="T65" s="157"/>
      <c r="U65" s="178"/>
      <c r="V65" s="120"/>
      <c r="X65" s="125"/>
      <c r="Y65" s="125"/>
      <c r="Z65" s="125"/>
      <c r="AA65" s="125"/>
    </row>
    <row r="66" spans="1:27" ht="12" thickBot="1">
      <c r="A66" s="167"/>
      <c r="B66" s="167">
        <v>0</v>
      </c>
      <c r="C66" s="80"/>
      <c r="D66" s="119"/>
      <c r="E66" s="332"/>
      <c r="F66" s="333" t="s">
        <v>293</v>
      </c>
      <c r="G66" s="282"/>
      <c r="H66" s="282"/>
      <c r="I66" s="282"/>
      <c r="J66" s="282"/>
      <c r="K66" s="282"/>
      <c r="L66" s="282"/>
      <c r="M66" s="282"/>
      <c r="N66" s="282"/>
      <c r="O66" s="282"/>
      <c r="P66" s="282"/>
      <c r="Q66" s="282"/>
      <c r="R66" s="282"/>
      <c r="S66" s="282"/>
      <c r="T66" s="282"/>
      <c r="U66" s="283"/>
      <c r="V66" s="120"/>
      <c r="X66" s="125"/>
      <c r="Y66" s="125"/>
      <c r="Z66" s="125"/>
      <c r="AA66" s="125"/>
    </row>
    <row r="67" spans="1:27" ht="11.25">
      <c r="A67" s="124" t="s">
        <v>291</v>
      </c>
      <c r="B67" s="115"/>
      <c r="C67" s="80"/>
      <c r="D67" s="119"/>
      <c r="E67" s="133"/>
      <c r="F67" s="133"/>
      <c r="G67" s="133"/>
      <c r="H67" s="133"/>
      <c r="I67" s="133"/>
      <c r="J67" s="133"/>
      <c r="K67" s="133"/>
      <c r="L67" s="133"/>
      <c r="M67" s="133"/>
      <c r="N67" s="133"/>
      <c r="O67" s="133"/>
      <c r="P67" s="133"/>
      <c r="Q67" s="133"/>
      <c r="R67" s="134"/>
      <c r="S67" s="134"/>
      <c r="T67" s="134"/>
      <c r="U67" s="134"/>
      <c r="V67" s="120"/>
      <c r="X67" s="125"/>
      <c r="Y67" s="125"/>
      <c r="Z67" s="125"/>
      <c r="AA67" s="125"/>
    </row>
    <row r="68" spans="1:27" ht="11.25">
      <c r="A68" s="124"/>
      <c r="B68" s="115"/>
      <c r="C68" s="80"/>
      <c r="D68" s="119"/>
      <c r="E68" s="401" t="str">
        <f>IF('Ссылки на публикации'!H17="","",'Ссылки на публикации'!H17)</f>
        <v>http://www.tarifspb.ru</v>
      </c>
      <c r="F68" s="401"/>
      <c r="G68" s="401"/>
      <c r="H68" s="401"/>
      <c r="I68" s="401"/>
      <c r="J68" s="401"/>
      <c r="K68" s="401"/>
      <c r="L68" s="401"/>
      <c r="M68" s="401"/>
      <c r="N68" s="401"/>
      <c r="O68" s="401"/>
      <c r="P68" s="401"/>
      <c r="Q68" s="401"/>
      <c r="R68" s="401"/>
      <c r="S68" s="401"/>
      <c r="T68" s="401"/>
      <c r="U68" s="401"/>
      <c r="V68" s="120"/>
      <c r="X68" s="125"/>
      <c r="Y68" s="125"/>
      <c r="Z68" s="125"/>
      <c r="AA68" s="125"/>
    </row>
    <row r="69" spans="1:27" ht="11.25">
      <c r="A69" s="124"/>
      <c r="B69" s="115"/>
      <c r="C69" s="80"/>
      <c r="D69" s="119"/>
      <c r="E69" s="240"/>
      <c r="F69" s="240"/>
      <c r="G69" s="240"/>
      <c r="H69" s="240"/>
      <c r="I69" s="240"/>
      <c r="J69" s="240"/>
      <c r="K69" s="240"/>
      <c r="L69" s="240"/>
      <c r="M69" s="240"/>
      <c r="N69" s="240"/>
      <c r="O69" s="240"/>
      <c r="P69" s="240"/>
      <c r="Q69" s="240"/>
      <c r="R69" s="240"/>
      <c r="S69" s="240"/>
      <c r="T69" s="240"/>
      <c r="U69" s="240"/>
      <c r="V69" s="120"/>
      <c r="X69" s="125"/>
      <c r="Y69" s="125"/>
      <c r="Z69" s="125"/>
      <c r="AA69" s="125"/>
    </row>
    <row r="70" spans="1:27" ht="11.25">
      <c r="A70" s="115"/>
      <c r="B70" s="115"/>
      <c r="C70" s="80"/>
      <c r="D70" s="119"/>
      <c r="E70" s="135" t="s">
        <v>315</v>
      </c>
      <c r="F70" s="424" t="s">
        <v>316</v>
      </c>
      <c r="G70" s="424"/>
      <c r="H70" s="424"/>
      <c r="I70" s="424"/>
      <c r="J70" s="424"/>
      <c r="K70" s="424"/>
      <c r="L70" s="424"/>
      <c r="M70" s="424"/>
      <c r="N70" s="424"/>
      <c r="O70" s="424"/>
      <c r="P70" s="424"/>
      <c r="Q70" s="424"/>
      <c r="R70" s="424"/>
      <c r="S70" s="424"/>
      <c r="T70" s="424"/>
      <c r="U70" s="424"/>
      <c r="V70" s="120"/>
      <c r="X70" s="125"/>
      <c r="Y70" s="125"/>
      <c r="Z70" s="125"/>
      <c r="AA70" s="125"/>
    </row>
    <row r="71" spans="1:22" ht="11.25">
      <c r="A71" s="124"/>
      <c r="B71" s="115"/>
      <c r="C71" s="80"/>
      <c r="D71" s="121"/>
      <c r="E71" s="122"/>
      <c r="F71" s="122"/>
      <c r="G71" s="122"/>
      <c r="H71" s="122"/>
      <c r="I71" s="122"/>
      <c r="J71" s="122"/>
      <c r="K71" s="122"/>
      <c r="L71" s="122"/>
      <c r="M71" s="122"/>
      <c r="N71" s="122"/>
      <c r="O71" s="122"/>
      <c r="P71" s="122"/>
      <c r="Q71" s="122"/>
      <c r="R71" s="122"/>
      <c r="S71" s="122"/>
      <c r="T71" s="122"/>
      <c r="U71" s="122"/>
      <c r="V71" s="123"/>
    </row>
  </sheetData>
  <sheetProtection password="E4D4" sheet="1" objects="1" scenarios="1" formatColumns="0" formatRows="0"/>
  <mergeCells count="24">
    <mergeCell ref="E7:U7"/>
    <mergeCell ref="E8:U8"/>
    <mergeCell ref="E10:U10"/>
    <mergeCell ref="E12:F15"/>
    <mergeCell ref="G12:I12"/>
    <mergeCell ref="E9:U9"/>
    <mergeCell ref="Q12:R13"/>
    <mergeCell ref="T12:T15"/>
    <mergeCell ref="M12:O12"/>
    <mergeCell ref="J12:L12"/>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2013-10-30T15:15:43Z</cp:lastPrinted>
  <dcterms:created xsi:type="dcterms:W3CDTF">2012-05-02T09:06:49Z</dcterms:created>
  <dcterms:modified xsi:type="dcterms:W3CDTF">2016-05-18T08:26:47Z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Год</vt:lpwstr>
  </property>
  <property fmtid="{D5CDD505-2E9C-101B-9397-08002B2CF9AE}" pid="10" name="PF">
    <vt:lpwstr>План</vt:lpwstr>
  </property>
</Properties>
</file>